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mc:AlternateContent xmlns:mc="http://schemas.openxmlformats.org/markup-compatibility/2006">
    <mc:Choice Requires="x15">
      <x15ac:absPath xmlns:x15ac="http://schemas.microsoft.com/office/spreadsheetml/2010/11/ac" url="C:\Users\macuser\Desktop\MY PROJECTS\TEENS UK\"/>
    </mc:Choice>
  </mc:AlternateContent>
  <bookViews>
    <workbookView xWindow="0" yWindow="0" windowWidth="24000" windowHeight="9435" activeTab="6" xr2:uid="{00000000-000D-0000-FFFF-FFFF00000000}"/>
  </bookViews>
  <sheets>
    <sheet name="Blink" sheetId="5" r:id="rId1"/>
    <sheet name="Mate" sheetId="12" r:id="rId2"/>
    <sheet name="Street Lab" sheetId="13" r:id="rId3"/>
    <sheet name="Emoji" sheetId="14" r:id="rId4"/>
    <sheet name="Puma" sheetId="15" r:id="rId5"/>
    <sheet name="Under Armor" sheetId="16" r:id="rId6"/>
    <sheet name="Your Order" sheetId="11" r:id="rId7"/>
  </sheets>
  <definedNames>
    <definedName name="_xlnm._FilterDatabase" localSheetId="6" hidden="1">'Your Order'!$A$1:$Q$121</definedName>
    <definedName name="_xlnm.Print_Area" localSheetId="0">Blink!$A$1:$L$114</definedName>
    <definedName name="_xlnm.Print_Area" localSheetId="3">Emoji!$A$1:$L$114</definedName>
    <definedName name="_xlnm.Print_Area" localSheetId="1">Mate!$A$1:$L$114</definedName>
    <definedName name="_xlnm.Print_Area" localSheetId="4">Puma!$A$1:$L$114</definedName>
    <definedName name="_xlnm.Print_Area" localSheetId="2">'Street Lab'!$A$1:$L$114</definedName>
    <definedName name="_xlnm.Print_Area" localSheetId="5">'Under Armor'!$A$1:$L$114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 i="11" l="1"/>
  <c r="I4"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2" i="11"/>
  <c r="D14" i="5" l="1"/>
  <c r="P121" i="11" l="1"/>
  <c r="P120" i="11"/>
  <c r="P119" i="11"/>
  <c r="P117" i="11"/>
  <c r="P118" i="11"/>
  <c r="P116" i="11"/>
  <c r="P115" i="11"/>
  <c r="P114" i="11"/>
  <c r="P113" i="11"/>
  <c r="L228" i="16"/>
  <c r="H228" i="16"/>
  <c r="D228" i="16"/>
  <c r="L227" i="16"/>
  <c r="H227" i="16"/>
  <c r="D227" i="16"/>
  <c r="L225" i="16"/>
  <c r="H225" i="16"/>
  <c r="D225" i="16"/>
  <c r="L224" i="16"/>
  <c r="H224" i="16"/>
  <c r="D224" i="16"/>
  <c r="L223" i="16"/>
  <c r="H223" i="16"/>
  <c r="D223" i="16"/>
  <c r="L222" i="16"/>
  <c r="H222" i="16"/>
  <c r="D222" i="16"/>
  <c r="L221" i="16"/>
  <c r="H221" i="16"/>
  <c r="D221" i="16"/>
  <c r="L220" i="16"/>
  <c r="H220" i="16"/>
  <c r="D220" i="16"/>
  <c r="L219" i="16"/>
  <c r="H219" i="16"/>
  <c r="D219" i="16"/>
  <c r="L218" i="16"/>
  <c r="H218" i="16"/>
  <c r="D218" i="16"/>
  <c r="L217" i="16"/>
  <c r="H217" i="16"/>
  <c r="D217" i="16"/>
  <c r="L214" i="16"/>
  <c r="H214" i="16"/>
  <c r="D214" i="16"/>
  <c r="L213" i="16"/>
  <c r="H213" i="16"/>
  <c r="D213" i="16"/>
  <c r="L211" i="16"/>
  <c r="H211" i="16"/>
  <c r="D211" i="16"/>
  <c r="L210" i="16"/>
  <c r="H210" i="16"/>
  <c r="D210" i="16"/>
  <c r="L209" i="16"/>
  <c r="H209" i="16"/>
  <c r="D209" i="16"/>
  <c r="L208" i="16"/>
  <c r="H208" i="16"/>
  <c r="D208" i="16"/>
  <c r="L207" i="16"/>
  <c r="H207" i="16"/>
  <c r="D207" i="16"/>
  <c r="L206" i="16"/>
  <c r="H206" i="16"/>
  <c r="D206" i="16"/>
  <c r="L205" i="16"/>
  <c r="H205" i="16"/>
  <c r="D205" i="16"/>
  <c r="L204" i="16"/>
  <c r="H204" i="16"/>
  <c r="D204" i="16"/>
  <c r="L203" i="16"/>
  <c r="H203" i="16"/>
  <c r="D203" i="16"/>
  <c r="L200" i="16"/>
  <c r="H200" i="16"/>
  <c r="D200" i="16"/>
  <c r="L199" i="16"/>
  <c r="H199" i="16"/>
  <c r="D199" i="16"/>
  <c r="L197" i="16"/>
  <c r="H197" i="16"/>
  <c r="D197" i="16"/>
  <c r="L196" i="16"/>
  <c r="H196" i="16"/>
  <c r="D196" i="16"/>
  <c r="L195" i="16"/>
  <c r="H195" i="16"/>
  <c r="D195" i="16"/>
  <c r="L194" i="16"/>
  <c r="H194" i="16"/>
  <c r="D194" i="16"/>
  <c r="L193" i="16"/>
  <c r="H193" i="16"/>
  <c r="D193" i="16"/>
  <c r="L192" i="16"/>
  <c r="H192" i="16"/>
  <c r="D192" i="16"/>
  <c r="L191" i="16"/>
  <c r="H191" i="16"/>
  <c r="D191" i="16"/>
  <c r="L190" i="16"/>
  <c r="H190" i="16"/>
  <c r="D190" i="16"/>
  <c r="L189" i="16"/>
  <c r="H189" i="16"/>
  <c r="D189" i="16"/>
  <c r="L186" i="16"/>
  <c r="H186" i="16"/>
  <c r="D186" i="16"/>
  <c r="L185" i="16"/>
  <c r="H185" i="16"/>
  <c r="D185" i="16"/>
  <c r="L180" i="16"/>
  <c r="H180" i="16"/>
  <c r="D180" i="16"/>
  <c r="L179" i="16"/>
  <c r="H179" i="16"/>
  <c r="D179" i="16"/>
  <c r="L178" i="16"/>
  <c r="H178" i="16"/>
  <c r="D178" i="16"/>
  <c r="L177" i="16"/>
  <c r="H177" i="16"/>
  <c r="D177" i="16"/>
  <c r="L176" i="16"/>
  <c r="H176" i="16"/>
  <c r="D176" i="16"/>
  <c r="L175" i="16"/>
  <c r="H175" i="16"/>
  <c r="D175" i="16"/>
  <c r="L171" i="16"/>
  <c r="H171" i="16"/>
  <c r="D171" i="16"/>
  <c r="L170" i="16"/>
  <c r="H170" i="16"/>
  <c r="D170" i="16"/>
  <c r="L168" i="16"/>
  <c r="H168" i="16"/>
  <c r="D168" i="16"/>
  <c r="L167" i="16"/>
  <c r="H167" i="16"/>
  <c r="D167" i="16"/>
  <c r="L166" i="16"/>
  <c r="H166" i="16"/>
  <c r="D166" i="16"/>
  <c r="L165" i="16"/>
  <c r="H165" i="16"/>
  <c r="D165" i="16"/>
  <c r="L164" i="16"/>
  <c r="H164" i="16"/>
  <c r="D164" i="16"/>
  <c r="L163" i="16"/>
  <c r="H163" i="16"/>
  <c r="D163" i="16"/>
  <c r="L162" i="16"/>
  <c r="H162" i="16"/>
  <c r="D162" i="16"/>
  <c r="L161" i="16"/>
  <c r="H161" i="16"/>
  <c r="D161" i="16"/>
  <c r="L160" i="16"/>
  <c r="H160" i="16"/>
  <c r="D160" i="16"/>
  <c r="L157" i="16"/>
  <c r="H157" i="16"/>
  <c r="D157" i="16"/>
  <c r="L156" i="16"/>
  <c r="H156" i="16"/>
  <c r="D156" i="16"/>
  <c r="L154" i="16"/>
  <c r="H154" i="16"/>
  <c r="D154" i="16"/>
  <c r="L153" i="16"/>
  <c r="H153" i="16"/>
  <c r="D153" i="16"/>
  <c r="L152" i="16"/>
  <c r="H152" i="16"/>
  <c r="D152" i="16"/>
  <c r="L151" i="16"/>
  <c r="H151" i="16"/>
  <c r="D151" i="16"/>
  <c r="L150" i="16"/>
  <c r="H150" i="16"/>
  <c r="D150" i="16"/>
  <c r="L149" i="16"/>
  <c r="H149" i="16"/>
  <c r="D149" i="16"/>
  <c r="L148" i="16"/>
  <c r="H148" i="16"/>
  <c r="D148" i="16"/>
  <c r="L147" i="16"/>
  <c r="H147" i="16"/>
  <c r="D147" i="16"/>
  <c r="L146" i="16"/>
  <c r="H146" i="16"/>
  <c r="D146" i="16"/>
  <c r="L143" i="16"/>
  <c r="H143" i="16"/>
  <c r="D143" i="16"/>
  <c r="L142" i="16"/>
  <c r="H142" i="16"/>
  <c r="D142" i="16"/>
  <c r="L140" i="16"/>
  <c r="H140" i="16"/>
  <c r="D140" i="16"/>
  <c r="L139" i="16"/>
  <c r="H139" i="16"/>
  <c r="D139" i="16"/>
  <c r="L138" i="16"/>
  <c r="H138" i="16"/>
  <c r="D138" i="16"/>
  <c r="L137" i="16"/>
  <c r="H137" i="16"/>
  <c r="D137" i="16"/>
  <c r="L136" i="16"/>
  <c r="H136" i="16"/>
  <c r="D136" i="16"/>
  <c r="L135" i="16"/>
  <c r="H135" i="16"/>
  <c r="D135" i="16"/>
  <c r="L134" i="16"/>
  <c r="H134" i="16"/>
  <c r="D134" i="16"/>
  <c r="L133" i="16"/>
  <c r="H133" i="16"/>
  <c r="D133" i="16"/>
  <c r="L132" i="16"/>
  <c r="H132" i="16"/>
  <c r="D132" i="16"/>
  <c r="L129" i="16"/>
  <c r="H129" i="16"/>
  <c r="D129" i="16"/>
  <c r="L128" i="16"/>
  <c r="H128" i="16"/>
  <c r="D128" i="16"/>
  <c r="L126" i="16"/>
  <c r="H126" i="16"/>
  <c r="D126" i="16"/>
  <c r="L125" i="16"/>
  <c r="H125" i="16"/>
  <c r="D125" i="16"/>
  <c r="L124" i="16"/>
  <c r="H124" i="16"/>
  <c r="D124" i="16"/>
  <c r="L123" i="16"/>
  <c r="H123" i="16"/>
  <c r="D123" i="16"/>
  <c r="L122" i="16"/>
  <c r="H122" i="16"/>
  <c r="D122" i="16"/>
  <c r="L121" i="16"/>
  <c r="H121" i="16"/>
  <c r="D121" i="16"/>
  <c r="L120" i="16"/>
  <c r="H120" i="16"/>
  <c r="D120" i="16"/>
  <c r="L119" i="16"/>
  <c r="H119" i="16"/>
  <c r="D119" i="16"/>
  <c r="L118" i="16"/>
  <c r="H118" i="16"/>
  <c r="D118" i="16"/>
  <c r="L114" i="16"/>
  <c r="H114" i="16"/>
  <c r="D114" i="16"/>
  <c r="L113" i="16"/>
  <c r="H113" i="16"/>
  <c r="D113" i="16"/>
  <c r="L111" i="16"/>
  <c r="H111" i="16"/>
  <c r="D111" i="16"/>
  <c r="L110" i="16"/>
  <c r="H110" i="16"/>
  <c r="D110" i="16"/>
  <c r="L109" i="16"/>
  <c r="H109" i="16"/>
  <c r="D109" i="16"/>
  <c r="L108" i="16"/>
  <c r="H108" i="16"/>
  <c r="D108" i="16"/>
  <c r="L107" i="16"/>
  <c r="H107" i="16"/>
  <c r="D107" i="16"/>
  <c r="L106" i="16"/>
  <c r="H106" i="16"/>
  <c r="D106" i="16"/>
  <c r="L105" i="16"/>
  <c r="H105" i="16"/>
  <c r="D105" i="16"/>
  <c r="L104" i="16"/>
  <c r="H104" i="16"/>
  <c r="D104" i="16"/>
  <c r="L103" i="16"/>
  <c r="H103" i="16"/>
  <c r="D103" i="16"/>
  <c r="L100" i="16"/>
  <c r="H100" i="16"/>
  <c r="D100" i="16"/>
  <c r="L99" i="16"/>
  <c r="H99" i="16"/>
  <c r="D99" i="16"/>
  <c r="L97" i="16"/>
  <c r="H97" i="16"/>
  <c r="D97" i="16"/>
  <c r="L96" i="16"/>
  <c r="H96" i="16"/>
  <c r="D96" i="16"/>
  <c r="L95" i="16"/>
  <c r="H95" i="16"/>
  <c r="D95" i="16"/>
  <c r="L94" i="16"/>
  <c r="H94" i="16"/>
  <c r="D94" i="16"/>
  <c r="L93" i="16"/>
  <c r="H93" i="16"/>
  <c r="D93" i="16"/>
  <c r="L92" i="16"/>
  <c r="H92" i="16"/>
  <c r="D92" i="16"/>
  <c r="L91" i="16"/>
  <c r="H91" i="16"/>
  <c r="D91" i="16"/>
  <c r="L90" i="16"/>
  <c r="H90" i="16"/>
  <c r="D90" i="16"/>
  <c r="L89" i="16"/>
  <c r="H89" i="16"/>
  <c r="D89" i="16"/>
  <c r="L86" i="16"/>
  <c r="H86" i="16"/>
  <c r="D86" i="16"/>
  <c r="L85" i="16"/>
  <c r="H85" i="16"/>
  <c r="D85" i="16"/>
  <c r="L83" i="16"/>
  <c r="H83" i="16"/>
  <c r="D83" i="16"/>
  <c r="L82" i="16"/>
  <c r="H82" i="16"/>
  <c r="D82" i="16"/>
  <c r="L81" i="16"/>
  <c r="H81" i="16"/>
  <c r="D81" i="16"/>
  <c r="L80" i="16"/>
  <c r="H80" i="16"/>
  <c r="D80" i="16"/>
  <c r="L79" i="16"/>
  <c r="H79" i="16"/>
  <c r="D79" i="16"/>
  <c r="L78" i="16"/>
  <c r="H78" i="16"/>
  <c r="D78" i="16"/>
  <c r="L77" i="16"/>
  <c r="H77" i="16"/>
  <c r="D77" i="16"/>
  <c r="L76" i="16"/>
  <c r="H76" i="16"/>
  <c r="D76" i="16"/>
  <c r="L75" i="16"/>
  <c r="H75" i="16"/>
  <c r="D75" i="16"/>
  <c r="L72" i="16"/>
  <c r="H72" i="16"/>
  <c r="D72" i="16"/>
  <c r="L71" i="16"/>
  <c r="H71" i="16"/>
  <c r="D71"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57" i="16"/>
  <c r="H57" i="16"/>
  <c r="D57" i="16"/>
  <c r="L56" i="16"/>
  <c r="H56" i="16"/>
  <c r="D56" i="16"/>
  <c r="L54" i="16"/>
  <c r="H54" i="16"/>
  <c r="D54" i="16"/>
  <c r="L53" i="16"/>
  <c r="H53" i="16"/>
  <c r="D53" i="16"/>
  <c r="L52" i="16"/>
  <c r="H52" i="16"/>
  <c r="D52" i="16"/>
  <c r="L51" i="16"/>
  <c r="H51" i="16"/>
  <c r="D51" i="16"/>
  <c r="L50" i="16"/>
  <c r="H50" i="16"/>
  <c r="D50" i="16"/>
  <c r="L49" i="16"/>
  <c r="H49" i="16"/>
  <c r="D49" i="16"/>
  <c r="L48" i="16"/>
  <c r="H48" i="16"/>
  <c r="D48" i="16"/>
  <c r="L47" i="16"/>
  <c r="H47" i="16"/>
  <c r="D47" i="16"/>
  <c r="L46" i="16"/>
  <c r="H46" i="16"/>
  <c r="D46" i="16"/>
  <c r="L43" i="16"/>
  <c r="H43" i="16"/>
  <c r="D43" i="16"/>
  <c r="L42" i="16"/>
  <c r="H42" i="16"/>
  <c r="D42" i="16"/>
  <c r="L37" i="16"/>
  <c r="H37" i="16"/>
  <c r="D37" i="16"/>
  <c r="L36" i="16"/>
  <c r="H36" i="16"/>
  <c r="D36" i="16"/>
  <c r="L35" i="16"/>
  <c r="H35" i="16"/>
  <c r="D35" i="16"/>
  <c r="L34" i="16"/>
  <c r="H34" i="16"/>
  <c r="D34" i="16"/>
  <c r="L33" i="16"/>
  <c r="H33" i="16"/>
  <c r="D33" i="16"/>
  <c r="L32" i="16"/>
  <c r="H32" i="16"/>
  <c r="D32" i="16"/>
  <c r="L29" i="16"/>
  <c r="H29" i="16"/>
  <c r="D29" i="16"/>
  <c r="L28" i="16"/>
  <c r="H28" i="16"/>
  <c r="D28" i="16"/>
  <c r="L23" i="16"/>
  <c r="H23" i="16"/>
  <c r="D23" i="16"/>
  <c r="L22" i="16"/>
  <c r="H22" i="16"/>
  <c r="D22" i="16"/>
  <c r="L21" i="16"/>
  <c r="H21" i="16"/>
  <c r="D21" i="16"/>
  <c r="L20" i="16"/>
  <c r="H20" i="16"/>
  <c r="D20" i="16"/>
  <c r="L19" i="16"/>
  <c r="H19" i="16"/>
  <c r="D19" i="16"/>
  <c r="L18" i="16"/>
  <c r="H18" i="16"/>
  <c r="D18" i="16"/>
  <c r="L15" i="16"/>
  <c r="H15" i="16"/>
  <c r="D15" i="16"/>
  <c r="L14" i="16"/>
  <c r="H14" i="16"/>
  <c r="D14" i="16"/>
  <c r="L9" i="16"/>
  <c r="H9" i="16"/>
  <c r="D9" i="16"/>
  <c r="L8" i="16"/>
  <c r="H8" i="16"/>
  <c r="D8" i="16"/>
  <c r="L7" i="16"/>
  <c r="H7" i="16"/>
  <c r="D7" i="16"/>
  <c r="L6" i="16"/>
  <c r="H6" i="16"/>
  <c r="D6" i="16"/>
  <c r="L5" i="16"/>
  <c r="H5" i="16"/>
  <c r="D5" i="16"/>
  <c r="L4" i="16"/>
  <c r="H4" i="16"/>
  <c r="D4" i="16"/>
  <c r="P112" i="11"/>
  <c r="P111" i="11"/>
  <c r="P110" i="11"/>
  <c r="P109" i="11"/>
  <c r="P108" i="11"/>
  <c r="P107" i="11"/>
  <c r="P106" i="11"/>
  <c r="P105" i="11"/>
  <c r="P104" i="11"/>
  <c r="P103" i="11"/>
  <c r="P102" i="11"/>
  <c r="P101" i="11"/>
  <c r="P100" i="11"/>
  <c r="P99" i="11"/>
  <c r="L228" i="15"/>
  <c r="H228" i="15"/>
  <c r="D228" i="15"/>
  <c r="L227" i="15"/>
  <c r="H227" i="15"/>
  <c r="D227" i="15"/>
  <c r="L225" i="15"/>
  <c r="H225" i="15"/>
  <c r="D225" i="15"/>
  <c r="L224" i="15"/>
  <c r="H224" i="15"/>
  <c r="D224" i="15"/>
  <c r="L223" i="15"/>
  <c r="H223" i="15"/>
  <c r="D223" i="15"/>
  <c r="L222" i="15"/>
  <c r="H222" i="15"/>
  <c r="D222" i="15"/>
  <c r="L221" i="15"/>
  <c r="H221" i="15"/>
  <c r="D221" i="15"/>
  <c r="L220" i="15"/>
  <c r="H220" i="15"/>
  <c r="D220" i="15"/>
  <c r="L219" i="15"/>
  <c r="H219" i="15"/>
  <c r="D219" i="15"/>
  <c r="L218" i="15"/>
  <c r="H218" i="15"/>
  <c r="D218" i="15"/>
  <c r="L217" i="15"/>
  <c r="H217" i="15"/>
  <c r="D217" i="15"/>
  <c r="L214" i="15"/>
  <c r="H214" i="15"/>
  <c r="D214" i="15"/>
  <c r="L213" i="15"/>
  <c r="H213" i="15"/>
  <c r="D213" i="15"/>
  <c r="L211" i="15"/>
  <c r="H211" i="15"/>
  <c r="D211" i="15"/>
  <c r="L210" i="15"/>
  <c r="H210" i="15"/>
  <c r="D210" i="15"/>
  <c r="L209" i="15"/>
  <c r="H209" i="15"/>
  <c r="D209" i="15"/>
  <c r="L208" i="15"/>
  <c r="H208" i="15"/>
  <c r="D208" i="15"/>
  <c r="L207" i="15"/>
  <c r="H207" i="15"/>
  <c r="D207" i="15"/>
  <c r="L206" i="15"/>
  <c r="H206" i="15"/>
  <c r="D206" i="15"/>
  <c r="L205" i="15"/>
  <c r="H205" i="15"/>
  <c r="D205" i="15"/>
  <c r="L204" i="15"/>
  <c r="H204" i="15"/>
  <c r="D204" i="15"/>
  <c r="L203" i="15"/>
  <c r="H203" i="15"/>
  <c r="D203" i="15"/>
  <c r="L200" i="15"/>
  <c r="H200" i="15"/>
  <c r="D200" i="15"/>
  <c r="L199" i="15"/>
  <c r="H199" i="15"/>
  <c r="D199" i="15"/>
  <c r="L197" i="15"/>
  <c r="H197" i="15"/>
  <c r="D197" i="15"/>
  <c r="L196" i="15"/>
  <c r="H196" i="15"/>
  <c r="D196" i="15"/>
  <c r="L195" i="15"/>
  <c r="H195" i="15"/>
  <c r="D195" i="15"/>
  <c r="L194" i="15"/>
  <c r="H194" i="15"/>
  <c r="D194" i="15"/>
  <c r="L193" i="15"/>
  <c r="H193" i="15"/>
  <c r="D193" i="15"/>
  <c r="L192" i="15"/>
  <c r="H192" i="15"/>
  <c r="D192" i="15"/>
  <c r="L191" i="15"/>
  <c r="H191" i="15"/>
  <c r="D191" i="15"/>
  <c r="L190" i="15"/>
  <c r="H190" i="15"/>
  <c r="D190" i="15"/>
  <c r="L189" i="15"/>
  <c r="H189" i="15"/>
  <c r="D189" i="15"/>
  <c r="L186" i="15"/>
  <c r="H186" i="15"/>
  <c r="D186" i="15"/>
  <c r="L185" i="15"/>
  <c r="H185" i="15"/>
  <c r="D185" i="15"/>
  <c r="L180" i="15"/>
  <c r="H180" i="15"/>
  <c r="D180" i="15"/>
  <c r="L179" i="15"/>
  <c r="H179" i="15"/>
  <c r="D179" i="15"/>
  <c r="L178" i="15"/>
  <c r="H178" i="15"/>
  <c r="D178" i="15"/>
  <c r="L177" i="15"/>
  <c r="H177" i="15"/>
  <c r="D177" i="15"/>
  <c r="L176" i="15"/>
  <c r="H176" i="15"/>
  <c r="D176" i="15"/>
  <c r="L175" i="15"/>
  <c r="H175" i="15"/>
  <c r="D175" i="15"/>
  <c r="L171" i="15"/>
  <c r="H171" i="15"/>
  <c r="D171" i="15"/>
  <c r="L170" i="15"/>
  <c r="H170" i="15"/>
  <c r="D170" i="15"/>
  <c r="L168" i="15"/>
  <c r="H168" i="15"/>
  <c r="D168" i="15"/>
  <c r="L167" i="15"/>
  <c r="H167" i="15"/>
  <c r="D167" i="15"/>
  <c r="L166" i="15"/>
  <c r="H166" i="15"/>
  <c r="D166" i="15"/>
  <c r="L165" i="15"/>
  <c r="H165" i="15"/>
  <c r="D165" i="15"/>
  <c r="L164" i="15"/>
  <c r="H164" i="15"/>
  <c r="D164" i="15"/>
  <c r="L163" i="15"/>
  <c r="H163" i="15"/>
  <c r="D163" i="15"/>
  <c r="L162" i="15"/>
  <c r="H162" i="15"/>
  <c r="D162" i="15"/>
  <c r="L161" i="15"/>
  <c r="H161" i="15"/>
  <c r="D161" i="15"/>
  <c r="L160" i="15"/>
  <c r="H160" i="15"/>
  <c r="D160" i="15"/>
  <c r="L157" i="15"/>
  <c r="H157" i="15"/>
  <c r="D157" i="15"/>
  <c r="L156" i="15"/>
  <c r="H156" i="15"/>
  <c r="D156" i="15"/>
  <c r="L154" i="15"/>
  <c r="H154" i="15"/>
  <c r="D154" i="15"/>
  <c r="L153" i="15"/>
  <c r="H153" i="15"/>
  <c r="D153" i="15"/>
  <c r="L152" i="15"/>
  <c r="H152" i="15"/>
  <c r="D152" i="15"/>
  <c r="L151" i="15"/>
  <c r="H151" i="15"/>
  <c r="D151" i="15"/>
  <c r="L150" i="15"/>
  <c r="H150" i="15"/>
  <c r="D150" i="15"/>
  <c r="L149" i="15"/>
  <c r="H149" i="15"/>
  <c r="D149" i="15"/>
  <c r="L148" i="15"/>
  <c r="H148" i="15"/>
  <c r="D148" i="15"/>
  <c r="L147" i="15"/>
  <c r="H147" i="15"/>
  <c r="D147" i="15"/>
  <c r="L146" i="15"/>
  <c r="H146" i="15"/>
  <c r="D146" i="15"/>
  <c r="L143" i="15"/>
  <c r="H143" i="15"/>
  <c r="D143" i="15"/>
  <c r="L142" i="15"/>
  <c r="H142" i="15"/>
  <c r="D142" i="15"/>
  <c r="L140" i="15"/>
  <c r="H140" i="15"/>
  <c r="D140" i="15"/>
  <c r="L139" i="15"/>
  <c r="H139" i="15"/>
  <c r="D139" i="15"/>
  <c r="L138" i="15"/>
  <c r="H138" i="15"/>
  <c r="D138" i="15"/>
  <c r="L137" i="15"/>
  <c r="H137" i="15"/>
  <c r="D137" i="15"/>
  <c r="L136" i="15"/>
  <c r="H136" i="15"/>
  <c r="D136" i="15"/>
  <c r="L135" i="15"/>
  <c r="H135" i="15"/>
  <c r="D135" i="15"/>
  <c r="L134" i="15"/>
  <c r="H134" i="15"/>
  <c r="D134" i="15"/>
  <c r="L133" i="15"/>
  <c r="H133" i="15"/>
  <c r="D133" i="15"/>
  <c r="L132" i="15"/>
  <c r="H132" i="15"/>
  <c r="D132" i="15"/>
  <c r="L129" i="15"/>
  <c r="H129" i="15"/>
  <c r="D129" i="15"/>
  <c r="L128" i="15"/>
  <c r="H128" i="15"/>
  <c r="D128" i="15"/>
  <c r="L126" i="15"/>
  <c r="H126" i="15"/>
  <c r="D126" i="15"/>
  <c r="L125" i="15"/>
  <c r="H125" i="15"/>
  <c r="D125" i="15"/>
  <c r="L124" i="15"/>
  <c r="H124" i="15"/>
  <c r="D124" i="15"/>
  <c r="L123" i="15"/>
  <c r="H123" i="15"/>
  <c r="D123" i="15"/>
  <c r="L122" i="15"/>
  <c r="H122" i="15"/>
  <c r="D122" i="15"/>
  <c r="L121" i="15"/>
  <c r="H121" i="15"/>
  <c r="D121" i="15"/>
  <c r="L120" i="15"/>
  <c r="H120" i="15"/>
  <c r="D120" i="15"/>
  <c r="L119" i="15"/>
  <c r="H119" i="15"/>
  <c r="D119" i="15"/>
  <c r="L118" i="15"/>
  <c r="H118" i="15"/>
  <c r="D118" i="15"/>
  <c r="L114" i="15"/>
  <c r="H114" i="15"/>
  <c r="D114" i="15"/>
  <c r="L113" i="15"/>
  <c r="H113" i="15"/>
  <c r="D113" i="15"/>
  <c r="L111" i="15"/>
  <c r="H111" i="15"/>
  <c r="D111" i="15"/>
  <c r="L110" i="15"/>
  <c r="H110" i="15"/>
  <c r="D110" i="15"/>
  <c r="L109" i="15"/>
  <c r="H109" i="15"/>
  <c r="D109" i="15"/>
  <c r="L108" i="15"/>
  <c r="H108" i="15"/>
  <c r="D108" i="15"/>
  <c r="L107" i="15"/>
  <c r="H107" i="15"/>
  <c r="D107" i="15"/>
  <c r="L106" i="15"/>
  <c r="H106" i="15"/>
  <c r="D106" i="15"/>
  <c r="L105" i="15"/>
  <c r="H105" i="15"/>
  <c r="D105" i="15"/>
  <c r="L104" i="15"/>
  <c r="H104" i="15"/>
  <c r="D104" i="15"/>
  <c r="L103" i="15"/>
  <c r="H103" i="15"/>
  <c r="D103" i="15"/>
  <c r="L100" i="15"/>
  <c r="H100" i="15"/>
  <c r="D100" i="15"/>
  <c r="L99" i="15"/>
  <c r="H99" i="15"/>
  <c r="D99" i="15"/>
  <c r="L97" i="15"/>
  <c r="H97" i="15"/>
  <c r="D97" i="15"/>
  <c r="L96" i="15"/>
  <c r="H96" i="15"/>
  <c r="D96" i="15"/>
  <c r="L95" i="15"/>
  <c r="H95" i="15"/>
  <c r="D95" i="15"/>
  <c r="L94" i="15"/>
  <c r="H94" i="15"/>
  <c r="D94" i="15"/>
  <c r="L93" i="15"/>
  <c r="H93" i="15"/>
  <c r="D93" i="15"/>
  <c r="L92" i="15"/>
  <c r="H92" i="15"/>
  <c r="D92" i="15"/>
  <c r="L91" i="15"/>
  <c r="H91" i="15"/>
  <c r="D91" i="15"/>
  <c r="L90" i="15"/>
  <c r="H90" i="15"/>
  <c r="D90" i="15"/>
  <c r="L89" i="15"/>
  <c r="H89" i="15"/>
  <c r="D89" i="15"/>
  <c r="L86" i="15"/>
  <c r="H86" i="15"/>
  <c r="D86" i="15"/>
  <c r="L85" i="15"/>
  <c r="H85" i="15"/>
  <c r="D85" i="15"/>
  <c r="L83" i="15"/>
  <c r="H83" i="15"/>
  <c r="D83" i="15"/>
  <c r="L82" i="15"/>
  <c r="H82" i="15"/>
  <c r="D82" i="15"/>
  <c r="L81" i="15"/>
  <c r="H81" i="15"/>
  <c r="D81" i="15"/>
  <c r="L80" i="15"/>
  <c r="H80" i="15"/>
  <c r="D80" i="15"/>
  <c r="L79" i="15"/>
  <c r="H79" i="15"/>
  <c r="D79" i="15"/>
  <c r="L78" i="15"/>
  <c r="H78" i="15"/>
  <c r="D78" i="15"/>
  <c r="L77" i="15"/>
  <c r="H77" i="15"/>
  <c r="D77" i="15"/>
  <c r="L76" i="15"/>
  <c r="H76" i="15"/>
  <c r="D76" i="15"/>
  <c r="L75" i="15"/>
  <c r="H75" i="15"/>
  <c r="D75" i="15"/>
  <c r="L72" i="15"/>
  <c r="H72" i="15"/>
  <c r="D72" i="15"/>
  <c r="L71" i="15"/>
  <c r="H71" i="15"/>
  <c r="D71" i="15"/>
  <c r="L69" i="15"/>
  <c r="L68" i="15"/>
  <c r="L67" i="15"/>
  <c r="L66" i="15"/>
  <c r="H66" i="15"/>
  <c r="D66" i="15"/>
  <c r="L65" i="15"/>
  <c r="H65" i="15"/>
  <c r="D65" i="15"/>
  <c r="L64" i="15"/>
  <c r="H64" i="15"/>
  <c r="D64" i="15"/>
  <c r="L63" i="15"/>
  <c r="H63" i="15"/>
  <c r="D63" i="15"/>
  <c r="L62" i="15"/>
  <c r="H62" i="15"/>
  <c r="D62" i="15"/>
  <c r="L61" i="15"/>
  <c r="H61" i="15"/>
  <c r="D61" i="15"/>
  <c r="L57" i="15"/>
  <c r="H57" i="15"/>
  <c r="D57" i="15"/>
  <c r="L56" i="15"/>
  <c r="H56" i="15"/>
  <c r="D56" i="15"/>
  <c r="L51" i="15"/>
  <c r="H51" i="15"/>
  <c r="D51" i="15"/>
  <c r="L50" i="15"/>
  <c r="H50" i="15"/>
  <c r="D50" i="15"/>
  <c r="L49" i="15"/>
  <c r="H49" i="15"/>
  <c r="D49" i="15"/>
  <c r="L48" i="15"/>
  <c r="H48" i="15"/>
  <c r="D48" i="15"/>
  <c r="L47" i="15"/>
  <c r="H47" i="15"/>
  <c r="D47" i="15"/>
  <c r="L46" i="15"/>
  <c r="H46" i="15"/>
  <c r="D46" i="15"/>
  <c r="L43" i="15"/>
  <c r="H43" i="15"/>
  <c r="D43" i="15"/>
  <c r="L42" i="15"/>
  <c r="H42" i="15"/>
  <c r="D42" i="15"/>
  <c r="L37" i="15"/>
  <c r="H37" i="15"/>
  <c r="D37" i="15"/>
  <c r="L36" i="15"/>
  <c r="H36" i="15"/>
  <c r="D36" i="15"/>
  <c r="L35" i="15"/>
  <c r="H35" i="15"/>
  <c r="D35" i="15"/>
  <c r="L34" i="15"/>
  <c r="H34" i="15"/>
  <c r="D34" i="15"/>
  <c r="L33" i="15"/>
  <c r="H33" i="15"/>
  <c r="D33" i="15"/>
  <c r="L32" i="15"/>
  <c r="H32" i="15"/>
  <c r="D32" i="15"/>
  <c r="L29" i="15"/>
  <c r="H29" i="15"/>
  <c r="D29" i="15"/>
  <c r="L28" i="15"/>
  <c r="H28" i="15"/>
  <c r="D28" i="15"/>
  <c r="L23" i="15"/>
  <c r="H23" i="15"/>
  <c r="D23" i="15"/>
  <c r="L22" i="15"/>
  <c r="H22" i="15"/>
  <c r="D22" i="15"/>
  <c r="L21" i="15"/>
  <c r="H21" i="15"/>
  <c r="D21" i="15"/>
  <c r="L20" i="15"/>
  <c r="H20" i="15"/>
  <c r="D20" i="15"/>
  <c r="L19" i="15"/>
  <c r="H19" i="15"/>
  <c r="D19" i="15"/>
  <c r="L18" i="15"/>
  <c r="H18" i="15"/>
  <c r="D18" i="15"/>
  <c r="L15" i="15"/>
  <c r="H15" i="15"/>
  <c r="D15" i="15"/>
  <c r="L14" i="15"/>
  <c r="H14" i="15"/>
  <c r="D14" i="15"/>
  <c r="L9" i="15"/>
  <c r="H9" i="15"/>
  <c r="D9" i="15"/>
  <c r="L8" i="15"/>
  <c r="H8" i="15"/>
  <c r="D8" i="15"/>
  <c r="L7" i="15"/>
  <c r="H7" i="15"/>
  <c r="D7" i="15"/>
  <c r="L6" i="15"/>
  <c r="H6" i="15"/>
  <c r="D6" i="15"/>
  <c r="L5" i="15"/>
  <c r="H5" i="15"/>
  <c r="D5" i="15"/>
  <c r="L4" i="15"/>
  <c r="H4" i="15"/>
  <c r="D4" i="15"/>
  <c r="P98" i="11"/>
  <c r="P97" i="11"/>
  <c r="P96" i="11"/>
  <c r="P95" i="11"/>
  <c r="L228" i="14"/>
  <c r="H228" i="14"/>
  <c r="D228" i="14"/>
  <c r="L227" i="14"/>
  <c r="H227" i="14"/>
  <c r="D227" i="14"/>
  <c r="L225" i="14"/>
  <c r="H225" i="14"/>
  <c r="D225" i="14"/>
  <c r="L224" i="14"/>
  <c r="H224" i="14"/>
  <c r="D224" i="14"/>
  <c r="L223" i="14"/>
  <c r="H223" i="14"/>
  <c r="D223" i="14"/>
  <c r="L222" i="14"/>
  <c r="H222" i="14"/>
  <c r="D222" i="14"/>
  <c r="L221" i="14"/>
  <c r="H221" i="14"/>
  <c r="D221" i="14"/>
  <c r="L220" i="14"/>
  <c r="H220" i="14"/>
  <c r="D220" i="14"/>
  <c r="L219" i="14"/>
  <c r="H219" i="14"/>
  <c r="D219" i="14"/>
  <c r="L218" i="14"/>
  <c r="H218" i="14"/>
  <c r="D218" i="14"/>
  <c r="L217" i="14"/>
  <c r="H217" i="14"/>
  <c r="D217" i="14"/>
  <c r="L214" i="14"/>
  <c r="H214" i="14"/>
  <c r="D214" i="14"/>
  <c r="L213" i="14"/>
  <c r="H213" i="14"/>
  <c r="D213" i="14"/>
  <c r="L211" i="14"/>
  <c r="H211" i="14"/>
  <c r="D211" i="14"/>
  <c r="L210" i="14"/>
  <c r="H210" i="14"/>
  <c r="D210" i="14"/>
  <c r="L209" i="14"/>
  <c r="H209" i="14"/>
  <c r="D209" i="14"/>
  <c r="L208" i="14"/>
  <c r="H208" i="14"/>
  <c r="D208" i="14"/>
  <c r="L207" i="14"/>
  <c r="H207" i="14"/>
  <c r="D207" i="14"/>
  <c r="L206" i="14"/>
  <c r="H206" i="14"/>
  <c r="D206" i="14"/>
  <c r="L205" i="14"/>
  <c r="H205" i="14"/>
  <c r="D205" i="14"/>
  <c r="L204" i="14"/>
  <c r="H204" i="14"/>
  <c r="D204" i="14"/>
  <c r="L203" i="14"/>
  <c r="H203" i="14"/>
  <c r="D203" i="14"/>
  <c r="L200" i="14"/>
  <c r="H200" i="14"/>
  <c r="D200" i="14"/>
  <c r="L199" i="14"/>
  <c r="H199" i="14"/>
  <c r="D199" i="14"/>
  <c r="L197" i="14"/>
  <c r="H197" i="14"/>
  <c r="D197" i="14"/>
  <c r="L196" i="14"/>
  <c r="H196" i="14"/>
  <c r="D196" i="14"/>
  <c r="L195" i="14"/>
  <c r="H195" i="14"/>
  <c r="D195" i="14"/>
  <c r="L194" i="14"/>
  <c r="H194" i="14"/>
  <c r="D194" i="14"/>
  <c r="L193" i="14"/>
  <c r="H193" i="14"/>
  <c r="D193" i="14"/>
  <c r="L192" i="14"/>
  <c r="H192" i="14"/>
  <c r="D192" i="14"/>
  <c r="L191" i="14"/>
  <c r="H191" i="14"/>
  <c r="D191" i="14"/>
  <c r="L190" i="14"/>
  <c r="H190" i="14"/>
  <c r="D190" i="14"/>
  <c r="L189" i="14"/>
  <c r="H189" i="14"/>
  <c r="D189" i="14"/>
  <c r="L186" i="14"/>
  <c r="H186" i="14"/>
  <c r="D186" i="14"/>
  <c r="L185" i="14"/>
  <c r="H185" i="14"/>
  <c r="D185" i="14"/>
  <c r="L180" i="14"/>
  <c r="H180" i="14"/>
  <c r="D180" i="14"/>
  <c r="L179" i="14"/>
  <c r="H179" i="14"/>
  <c r="D179" i="14"/>
  <c r="L178" i="14"/>
  <c r="H178" i="14"/>
  <c r="D178" i="14"/>
  <c r="L177" i="14"/>
  <c r="H177" i="14"/>
  <c r="D177" i="14"/>
  <c r="L176" i="14"/>
  <c r="H176" i="14"/>
  <c r="D176" i="14"/>
  <c r="L175" i="14"/>
  <c r="H175" i="14"/>
  <c r="D175" i="14"/>
  <c r="L171" i="14"/>
  <c r="H171" i="14"/>
  <c r="D171" i="14"/>
  <c r="L170" i="14"/>
  <c r="H170" i="14"/>
  <c r="D170" i="14"/>
  <c r="L168" i="14"/>
  <c r="H168" i="14"/>
  <c r="D168" i="14"/>
  <c r="L167" i="14"/>
  <c r="H167" i="14"/>
  <c r="D167" i="14"/>
  <c r="L166" i="14"/>
  <c r="H166" i="14"/>
  <c r="D166" i="14"/>
  <c r="L165" i="14"/>
  <c r="H165" i="14"/>
  <c r="D165" i="14"/>
  <c r="L164" i="14"/>
  <c r="H164" i="14"/>
  <c r="D164" i="14"/>
  <c r="L163" i="14"/>
  <c r="H163" i="14"/>
  <c r="D163" i="14"/>
  <c r="L162" i="14"/>
  <c r="H162" i="14"/>
  <c r="D162" i="14"/>
  <c r="L161" i="14"/>
  <c r="H161" i="14"/>
  <c r="D161" i="14"/>
  <c r="L160" i="14"/>
  <c r="H160" i="14"/>
  <c r="D160" i="14"/>
  <c r="L157" i="14"/>
  <c r="H157" i="14"/>
  <c r="D157" i="14"/>
  <c r="L156" i="14"/>
  <c r="H156" i="14"/>
  <c r="D156" i="14"/>
  <c r="L154" i="14"/>
  <c r="H154" i="14"/>
  <c r="D154" i="14"/>
  <c r="L153" i="14"/>
  <c r="H153" i="14"/>
  <c r="D153" i="14"/>
  <c r="L152" i="14"/>
  <c r="H152" i="14"/>
  <c r="D152" i="14"/>
  <c r="L151" i="14"/>
  <c r="H151" i="14"/>
  <c r="D151" i="14"/>
  <c r="L150" i="14"/>
  <c r="H150" i="14"/>
  <c r="D150" i="14"/>
  <c r="L149" i="14"/>
  <c r="H149" i="14"/>
  <c r="D149" i="14"/>
  <c r="L148" i="14"/>
  <c r="H148" i="14"/>
  <c r="D148" i="14"/>
  <c r="L147" i="14"/>
  <c r="H147" i="14"/>
  <c r="D147" i="14"/>
  <c r="L146" i="14"/>
  <c r="H146" i="14"/>
  <c r="D146" i="14"/>
  <c r="L143" i="14"/>
  <c r="H143" i="14"/>
  <c r="D143" i="14"/>
  <c r="L142" i="14"/>
  <c r="H142" i="14"/>
  <c r="D142" i="14"/>
  <c r="L140" i="14"/>
  <c r="H140" i="14"/>
  <c r="D140" i="14"/>
  <c r="L139" i="14"/>
  <c r="H139" i="14"/>
  <c r="D139" i="14"/>
  <c r="L138" i="14"/>
  <c r="H138" i="14"/>
  <c r="D138" i="14"/>
  <c r="L137" i="14"/>
  <c r="H137" i="14"/>
  <c r="D137" i="14"/>
  <c r="L136" i="14"/>
  <c r="H136" i="14"/>
  <c r="D136" i="14"/>
  <c r="L135" i="14"/>
  <c r="H135" i="14"/>
  <c r="D135" i="14"/>
  <c r="L134" i="14"/>
  <c r="H134" i="14"/>
  <c r="D134" i="14"/>
  <c r="L133" i="14"/>
  <c r="H133" i="14"/>
  <c r="D133" i="14"/>
  <c r="L132" i="14"/>
  <c r="H132" i="14"/>
  <c r="D132" i="14"/>
  <c r="L129" i="14"/>
  <c r="H129" i="14"/>
  <c r="D129" i="14"/>
  <c r="L128" i="14"/>
  <c r="H128" i="14"/>
  <c r="D128" i="14"/>
  <c r="L126" i="14"/>
  <c r="H126" i="14"/>
  <c r="D126" i="14"/>
  <c r="L125" i="14"/>
  <c r="H125" i="14"/>
  <c r="D125" i="14"/>
  <c r="L124" i="14"/>
  <c r="H124" i="14"/>
  <c r="D124" i="14"/>
  <c r="L123" i="14"/>
  <c r="H123" i="14"/>
  <c r="D123" i="14"/>
  <c r="L122" i="14"/>
  <c r="H122" i="14"/>
  <c r="D122" i="14"/>
  <c r="L121" i="14"/>
  <c r="H121" i="14"/>
  <c r="D121" i="14"/>
  <c r="L120" i="14"/>
  <c r="H120" i="14"/>
  <c r="D120" i="14"/>
  <c r="L119" i="14"/>
  <c r="H119" i="14"/>
  <c r="D119" i="14"/>
  <c r="L118" i="14"/>
  <c r="H118" i="14"/>
  <c r="D118" i="14"/>
  <c r="L114" i="14"/>
  <c r="H114" i="14"/>
  <c r="D114" i="14"/>
  <c r="L113" i="14"/>
  <c r="H113" i="14"/>
  <c r="D113" i="14"/>
  <c r="L111" i="14"/>
  <c r="H111" i="14"/>
  <c r="D111" i="14"/>
  <c r="L110" i="14"/>
  <c r="H110" i="14"/>
  <c r="D110" i="14"/>
  <c r="L109" i="14"/>
  <c r="H109" i="14"/>
  <c r="D109" i="14"/>
  <c r="L108" i="14"/>
  <c r="H108" i="14"/>
  <c r="D108" i="14"/>
  <c r="L107" i="14"/>
  <c r="H107" i="14"/>
  <c r="D107" i="14"/>
  <c r="L106" i="14"/>
  <c r="H106" i="14"/>
  <c r="D106" i="14"/>
  <c r="L105" i="14"/>
  <c r="H105" i="14"/>
  <c r="D105" i="14"/>
  <c r="L104" i="14"/>
  <c r="H104" i="14"/>
  <c r="D104" i="14"/>
  <c r="L103" i="14"/>
  <c r="H103" i="14"/>
  <c r="D103" i="14"/>
  <c r="L100" i="14"/>
  <c r="H100" i="14"/>
  <c r="D100" i="14"/>
  <c r="L99" i="14"/>
  <c r="H99" i="14"/>
  <c r="D99" i="14"/>
  <c r="L97" i="14"/>
  <c r="H97" i="14"/>
  <c r="D97" i="14"/>
  <c r="L96" i="14"/>
  <c r="H96" i="14"/>
  <c r="D96" i="14"/>
  <c r="L95" i="14"/>
  <c r="H95" i="14"/>
  <c r="D95" i="14"/>
  <c r="L94" i="14"/>
  <c r="H94" i="14"/>
  <c r="D94" i="14"/>
  <c r="L93" i="14"/>
  <c r="H93" i="14"/>
  <c r="D93" i="14"/>
  <c r="L92" i="14"/>
  <c r="H92" i="14"/>
  <c r="D92" i="14"/>
  <c r="L91" i="14"/>
  <c r="H91" i="14"/>
  <c r="D91" i="14"/>
  <c r="L90" i="14"/>
  <c r="H90" i="14"/>
  <c r="D90" i="14"/>
  <c r="L89" i="14"/>
  <c r="H89" i="14"/>
  <c r="D89" i="14"/>
  <c r="L86" i="14"/>
  <c r="H86" i="14"/>
  <c r="D86" i="14"/>
  <c r="L85" i="14"/>
  <c r="H85" i="14"/>
  <c r="D85" i="14"/>
  <c r="L83" i="14"/>
  <c r="H83" i="14"/>
  <c r="D83" i="14"/>
  <c r="L82" i="14"/>
  <c r="H82" i="14"/>
  <c r="D82" i="14"/>
  <c r="L81" i="14"/>
  <c r="H81" i="14"/>
  <c r="D81" i="14"/>
  <c r="L80" i="14"/>
  <c r="H80" i="14"/>
  <c r="D80" i="14"/>
  <c r="L79" i="14"/>
  <c r="H79" i="14"/>
  <c r="D79" i="14"/>
  <c r="L78" i="14"/>
  <c r="H78" i="14"/>
  <c r="D78" i="14"/>
  <c r="L77" i="14"/>
  <c r="H77" i="14"/>
  <c r="D77" i="14"/>
  <c r="L76" i="14"/>
  <c r="H76" i="14"/>
  <c r="D76" i="14"/>
  <c r="L75" i="14"/>
  <c r="H75" i="14"/>
  <c r="D75" i="14"/>
  <c r="L72" i="14"/>
  <c r="H72" i="14"/>
  <c r="D72" i="14"/>
  <c r="L71" i="14"/>
  <c r="H71" i="14"/>
  <c r="D71" i="14"/>
  <c r="L69" i="14"/>
  <c r="H69" i="14"/>
  <c r="D69" i="14"/>
  <c r="L68" i="14"/>
  <c r="H68" i="14"/>
  <c r="D68" i="14"/>
  <c r="L67" i="14"/>
  <c r="H67" i="14"/>
  <c r="D67" i="14"/>
  <c r="L66" i="14"/>
  <c r="H66" i="14"/>
  <c r="D66" i="14"/>
  <c r="L65" i="14"/>
  <c r="H65" i="14"/>
  <c r="D65" i="14"/>
  <c r="L64" i="14"/>
  <c r="H64" i="14"/>
  <c r="D64" i="14"/>
  <c r="L63" i="14"/>
  <c r="H63" i="14"/>
  <c r="D63" i="14"/>
  <c r="L62" i="14"/>
  <c r="H62" i="14"/>
  <c r="D62" i="14"/>
  <c r="L61" i="14"/>
  <c r="H61" i="14"/>
  <c r="D61" i="14"/>
  <c r="L57" i="14"/>
  <c r="H57" i="14"/>
  <c r="D57" i="14"/>
  <c r="L56" i="14"/>
  <c r="H56" i="14"/>
  <c r="D56" i="14"/>
  <c r="L54" i="14"/>
  <c r="H54" i="14"/>
  <c r="D54" i="14"/>
  <c r="L53" i="14"/>
  <c r="H53" i="14"/>
  <c r="D53" i="14"/>
  <c r="L52" i="14"/>
  <c r="H52" i="14"/>
  <c r="D52" i="14"/>
  <c r="L51" i="14"/>
  <c r="H51" i="14"/>
  <c r="D51" i="14"/>
  <c r="L50" i="14"/>
  <c r="H50" i="14"/>
  <c r="D50" i="14"/>
  <c r="L49" i="14"/>
  <c r="H49" i="14"/>
  <c r="D49" i="14"/>
  <c r="L48" i="14"/>
  <c r="H48" i="14"/>
  <c r="D48" i="14"/>
  <c r="L47" i="14"/>
  <c r="H47" i="14"/>
  <c r="D47" i="14"/>
  <c r="L46" i="14"/>
  <c r="H46" i="14"/>
  <c r="D46" i="14"/>
  <c r="L43" i="14"/>
  <c r="H43" i="14"/>
  <c r="D43" i="14"/>
  <c r="L42" i="14"/>
  <c r="H42" i="14"/>
  <c r="D42" i="14"/>
  <c r="L40" i="14"/>
  <c r="H40" i="14"/>
  <c r="D40" i="14"/>
  <c r="L39" i="14"/>
  <c r="H39" i="14"/>
  <c r="D39" i="14"/>
  <c r="L38" i="14"/>
  <c r="H38" i="14"/>
  <c r="D38" i="14"/>
  <c r="L37" i="14"/>
  <c r="H37" i="14"/>
  <c r="D37" i="14"/>
  <c r="L36" i="14"/>
  <c r="H36" i="14"/>
  <c r="D36" i="14"/>
  <c r="L35" i="14"/>
  <c r="H35" i="14"/>
  <c r="D35" i="14"/>
  <c r="L34" i="14"/>
  <c r="H34" i="14"/>
  <c r="D34" i="14"/>
  <c r="L33" i="14"/>
  <c r="H33" i="14"/>
  <c r="D33" i="14"/>
  <c r="L32" i="14"/>
  <c r="H32" i="14"/>
  <c r="D32" i="14"/>
  <c r="L29" i="14"/>
  <c r="H29" i="14"/>
  <c r="D29" i="14"/>
  <c r="L28" i="14"/>
  <c r="H28" i="14"/>
  <c r="D28" i="14"/>
  <c r="L26" i="14"/>
  <c r="H26" i="14"/>
  <c r="L25" i="14"/>
  <c r="H25" i="14"/>
  <c r="L24" i="14"/>
  <c r="H24" i="14"/>
  <c r="L23" i="14"/>
  <c r="H23" i="14"/>
  <c r="D23" i="14"/>
  <c r="L22" i="14"/>
  <c r="H22" i="14"/>
  <c r="D22" i="14"/>
  <c r="L21" i="14"/>
  <c r="H21" i="14"/>
  <c r="D21" i="14"/>
  <c r="L20" i="14"/>
  <c r="H20" i="14"/>
  <c r="D20" i="14"/>
  <c r="L19" i="14"/>
  <c r="H19" i="14"/>
  <c r="D19" i="14"/>
  <c r="L18" i="14"/>
  <c r="H18" i="14"/>
  <c r="D18" i="14"/>
  <c r="L15" i="14"/>
  <c r="H15" i="14"/>
  <c r="D15" i="14"/>
  <c r="L14" i="14"/>
  <c r="H14" i="14"/>
  <c r="D14" i="14"/>
  <c r="L9" i="14"/>
  <c r="H9" i="14"/>
  <c r="D9" i="14"/>
  <c r="L8" i="14"/>
  <c r="H8" i="14"/>
  <c r="D8" i="14"/>
  <c r="L7" i="14"/>
  <c r="H7" i="14"/>
  <c r="D7" i="14"/>
  <c r="L6" i="14"/>
  <c r="H6" i="14"/>
  <c r="D6" i="14"/>
  <c r="L5" i="14"/>
  <c r="H5" i="14"/>
  <c r="D5" i="14"/>
  <c r="L4" i="14"/>
  <c r="H4" i="14"/>
  <c r="D4" i="14"/>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L228" i="13"/>
  <c r="H228" i="13"/>
  <c r="D228" i="13"/>
  <c r="L227" i="13"/>
  <c r="H227" i="13"/>
  <c r="D227" i="13"/>
  <c r="L225" i="13"/>
  <c r="H225" i="13"/>
  <c r="D225" i="13"/>
  <c r="L224" i="13"/>
  <c r="H224" i="13"/>
  <c r="D224" i="13"/>
  <c r="L223" i="13"/>
  <c r="H223" i="13"/>
  <c r="D223" i="13"/>
  <c r="L222" i="13"/>
  <c r="H222" i="13"/>
  <c r="D222" i="13"/>
  <c r="L221" i="13"/>
  <c r="H221" i="13"/>
  <c r="D221" i="13"/>
  <c r="L220" i="13"/>
  <c r="H220" i="13"/>
  <c r="D220" i="13"/>
  <c r="L219" i="13"/>
  <c r="H219" i="13"/>
  <c r="D219" i="13"/>
  <c r="L218" i="13"/>
  <c r="H218" i="13"/>
  <c r="D218" i="13"/>
  <c r="L217" i="13"/>
  <c r="H217" i="13"/>
  <c r="D217" i="13"/>
  <c r="L214" i="13"/>
  <c r="H214" i="13"/>
  <c r="D214" i="13"/>
  <c r="L213" i="13"/>
  <c r="H213" i="13"/>
  <c r="D213" i="13"/>
  <c r="L211" i="13"/>
  <c r="H211" i="13"/>
  <c r="D211" i="13"/>
  <c r="L210" i="13"/>
  <c r="H210" i="13"/>
  <c r="D210" i="13"/>
  <c r="L209" i="13"/>
  <c r="H209" i="13"/>
  <c r="D209" i="13"/>
  <c r="L208" i="13"/>
  <c r="H208" i="13"/>
  <c r="D208" i="13"/>
  <c r="L207" i="13"/>
  <c r="H207" i="13"/>
  <c r="D207" i="13"/>
  <c r="L206" i="13"/>
  <c r="H206" i="13"/>
  <c r="D206" i="13"/>
  <c r="L205" i="13"/>
  <c r="H205" i="13"/>
  <c r="D205" i="13"/>
  <c r="L204" i="13"/>
  <c r="H204" i="13"/>
  <c r="D204" i="13"/>
  <c r="L203" i="13"/>
  <c r="H203" i="13"/>
  <c r="D203" i="13"/>
  <c r="L200" i="13"/>
  <c r="H200" i="13"/>
  <c r="D200" i="13"/>
  <c r="L199" i="13"/>
  <c r="H199" i="13"/>
  <c r="D199" i="13"/>
  <c r="L197" i="13"/>
  <c r="H197" i="13"/>
  <c r="D197" i="13"/>
  <c r="L196" i="13"/>
  <c r="H196" i="13"/>
  <c r="D196" i="13"/>
  <c r="L195" i="13"/>
  <c r="H195" i="13"/>
  <c r="D195" i="13"/>
  <c r="L194" i="13"/>
  <c r="H194" i="13"/>
  <c r="D194" i="13"/>
  <c r="L193" i="13"/>
  <c r="H193" i="13"/>
  <c r="D193" i="13"/>
  <c r="L192" i="13"/>
  <c r="H192" i="13"/>
  <c r="D192" i="13"/>
  <c r="L191" i="13"/>
  <c r="H191" i="13"/>
  <c r="D191" i="13"/>
  <c r="L190" i="13"/>
  <c r="H190" i="13"/>
  <c r="D190" i="13"/>
  <c r="L189" i="13"/>
  <c r="H189" i="13"/>
  <c r="D189" i="13"/>
  <c r="L186" i="13"/>
  <c r="H186" i="13"/>
  <c r="D186" i="13"/>
  <c r="L185" i="13"/>
  <c r="H185" i="13"/>
  <c r="D185" i="13"/>
  <c r="L180" i="13"/>
  <c r="H180" i="13"/>
  <c r="D180" i="13"/>
  <c r="L179" i="13"/>
  <c r="H179" i="13"/>
  <c r="D179" i="13"/>
  <c r="L178" i="13"/>
  <c r="H178" i="13"/>
  <c r="D178" i="13"/>
  <c r="L177" i="13"/>
  <c r="H177" i="13"/>
  <c r="D177" i="13"/>
  <c r="L176" i="13"/>
  <c r="H176" i="13"/>
  <c r="D176" i="13"/>
  <c r="L175" i="13"/>
  <c r="H175" i="13"/>
  <c r="D175" i="13"/>
  <c r="L171" i="13"/>
  <c r="H171" i="13"/>
  <c r="D171" i="13"/>
  <c r="L170" i="13"/>
  <c r="H170" i="13"/>
  <c r="D170" i="13"/>
  <c r="L168" i="13"/>
  <c r="H168" i="13"/>
  <c r="L167" i="13"/>
  <c r="H167" i="13"/>
  <c r="L166" i="13"/>
  <c r="H166" i="13"/>
  <c r="L165" i="13"/>
  <c r="H165" i="13"/>
  <c r="D165" i="13"/>
  <c r="L164" i="13"/>
  <c r="H164" i="13"/>
  <c r="D164" i="13"/>
  <c r="L163" i="13"/>
  <c r="H163" i="13"/>
  <c r="D163" i="13"/>
  <c r="L162" i="13"/>
  <c r="H162" i="13"/>
  <c r="D162" i="13"/>
  <c r="L161" i="13"/>
  <c r="H161" i="13"/>
  <c r="D161" i="13"/>
  <c r="L160" i="13"/>
  <c r="H160" i="13"/>
  <c r="D160" i="13"/>
  <c r="L157" i="13"/>
  <c r="H157" i="13"/>
  <c r="D157" i="13"/>
  <c r="L156" i="13"/>
  <c r="H156" i="13"/>
  <c r="D156" i="13"/>
  <c r="L151" i="13"/>
  <c r="H151" i="13"/>
  <c r="D151" i="13"/>
  <c r="L150" i="13"/>
  <c r="H150" i="13"/>
  <c r="D150" i="13"/>
  <c r="L149" i="13"/>
  <c r="H149" i="13"/>
  <c r="D149" i="13"/>
  <c r="L148" i="13"/>
  <c r="H148" i="13"/>
  <c r="D148" i="13"/>
  <c r="L147" i="13"/>
  <c r="H147" i="13"/>
  <c r="D147" i="13"/>
  <c r="L146" i="13"/>
  <c r="H146" i="13"/>
  <c r="D146" i="13"/>
  <c r="L143" i="13"/>
  <c r="H143" i="13"/>
  <c r="D143" i="13"/>
  <c r="L142" i="13"/>
  <c r="H142" i="13"/>
  <c r="D142" i="13"/>
  <c r="L137" i="13"/>
  <c r="H137" i="13"/>
  <c r="D137" i="13"/>
  <c r="L136" i="13"/>
  <c r="H136" i="13"/>
  <c r="D136" i="13"/>
  <c r="L135" i="13"/>
  <c r="H135" i="13"/>
  <c r="D135" i="13"/>
  <c r="L134" i="13"/>
  <c r="H134" i="13"/>
  <c r="D134" i="13"/>
  <c r="L133" i="13"/>
  <c r="H133" i="13"/>
  <c r="D133" i="13"/>
  <c r="L132" i="13"/>
  <c r="H132" i="13"/>
  <c r="D132" i="13"/>
  <c r="L129" i="13"/>
  <c r="H129" i="13"/>
  <c r="D129" i="13"/>
  <c r="L128" i="13"/>
  <c r="H128" i="13"/>
  <c r="D128" i="13"/>
  <c r="L123" i="13"/>
  <c r="H123" i="13"/>
  <c r="D123" i="13"/>
  <c r="L122" i="13"/>
  <c r="H122" i="13"/>
  <c r="D122" i="13"/>
  <c r="L121" i="13"/>
  <c r="H121" i="13"/>
  <c r="D121" i="13"/>
  <c r="L120" i="13"/>
  <c r="H120" i="13"/>
  <c r="D120" i="13"/>
  <c r="L119" i="13"/>
  <c r="H119" i="13"/>
  <c r="D119" i="13"/>
  <c r="L118" i="13"/>
  <c r="H118" i="13"/>
  <c r="D118" i="13"/>
  <c r="L114" i="13"/>
  <c r="H114" i="13"/>
  <c r="D114" i="13"/>
  <c r="L113" i="13"/>
  <c r="H113" i="13"/>
  <c r="D113" i="13"/>
  <c r="L108" i="13"/>
  <c r="H108" i="13"/>
  <c r="D108" i="13"/>
  <c r="L107" i="13"/>
  <c r="H107" i="13"/>
  <c r="D107" i="13"/>
  <c r="L106" i="13"/>
  <c r="H106" i="13"/>
  <c r="D106" i="13"/>
  <c r="L105" i="13"/>
  <c r="H105" i="13"/>
  <c r="D105" i="13"/>
  <c r="L104" i="13"/>
  <c r="H104" i="13"/>
  <c r="D104" i="13"/>
  <c r="L103" i="13"/>
  <c r="H103" i="13"/>
  <c r="D103" i="13"/>
  <c r="L100" i="13"/>
  <c r="H100" i="13"/>
  <c r="D100" i="13"/>
  <c r="L99" i="13"/>
  <c r="H99" i="13"/>
  <c r="D99" i="13"/>
  <c r="L94" i="13"/>
  <c r="H94" i="13"/>
  <c r="D94" i="13"/>
  <c r="L93" i="13"/>
  <c r="H93" i="13"/>
  <c r="D93" i="13"/>
  <c r="L92" i="13"/>
  <c r="H92" i="13"/>
  <c r="D92" i="13"/>
  <c r="L91" i="13"/>
  <c r="H91" i="13"/>
  <c r="D91" i="13"/>
  <c r="L90" i="13"/>
  <c r="H90" i="13"/>
  <c r="D90" i="13"/>
  <c r="L89" i="13"/>
  <c r="H89" i="13"/>
  <c r="D89" i="13"/>
  <c r="L86" i="13"/>
  <c r="H86" i="13"/>
  <c r="D86" i="13"/>
  <c r="L85" i="13"/>
  <c r="H85" i="13"/>
  <c r="D85" i="13"/>
  <c r="L80" i="13"/>
  <c r="H80" i="13"/>
  <c r="D80" i="13"/>
  <c r="L79" i="13"/>
  <c r="H79" i="13"/>
  <c r="D79" i="13"/>
  <c r="L78" i="13"/>
  <c r="H78" i="13"/>
  <c r="D78" i="13"/>
  <c r="L77" i="13"/>
  <c r="H77" i="13"/>
  <c r="D77" i="13"/>
  <c r="L76" i="13"/>
  <c r="H76" i="13"/>
  <c r="D76" i="13"/>
  <c r="L75" i="13"/>
  <c r="H75" i="13"/>
  <c r="D75" i="13"/>
  <c r="L72" i="13"/>
  <c r="H72" i="13"/>
  <c r="D72" i="13"/>
  <c r="L71" i="13"/>
  <c r="H71" i="13"/>
  <c r="D71" i="13"/>
  <c r="L66" i="13"/>
  <c r="H66" i="13"/>
  <c r="D66" i="13"/>
  <c r="L65" i="13"/>
  <c r="H65" i="13"/>
  <c r="D65" i="13"/>
  <c r="L64" i="13"/>
  <c r="H64" i="13"/>
  <c r="D64" i="13"/>
  <c r="L63" i="13"/>
  <c r="H63" i="13"/>
  <c r="D63" i="13"/>
  <c r="L62" i="13"/>
  <c r="H62" i="13"/>
  <c r="D62" i="13"/>
  <c r="L61" i="13"/>
  <c r="H61" i="13"/>
  <c r="D61" i="13"/>
  <c r="L57" i="13"/>
  <c r="H57" i="13"/>
  <c r="D57" i="13"/>
  <c r="L56" i="13"/>
  <c r="H56" i="13"/>
  <c r="D56" i="13"/>
  <c r="L51" i="13"/>
  <c r="H51" i="13"/>
  <c r="D51" i="13"/>
  <c r="L50" i="13"/>
  <c r="H50" i="13"/>
  <c r="D50" i="13"/>
  <c r="L49" i="13"/>
  <c r="H49" i="13"/>
  <c r="D49" i="13"/>
  <c r="L48" i="13"/>
  <c r="H48" i="13"/>
  <c r="D48" i="13"/>
  <c r="L47" i="13"/>
  <c r="H47" i="13"/>
  <c r="D47" i="13"/>
  <c r="L46" i="13"/>
  <c r="H46" i="13"/>
  <c r="D46" i="13"/>
  <c r="L43" i="13"/>
  <c r="H43" i="13"/>
  <c r="D43" i="13"/>
  <c r="L42" i="13"/>
  <c r="H42" i="13"/>
  <c r="D42" i="13"/>
  <c r="L37" i="13"/>
  <c r="H37" i="13"/>
  <c r="D37" i="13"/>
  <c r="L36" i="13"/>
  <c r="H36" i="13"/>
  <c r="D36" i="13"/>
  <c r="L35" i="13"/>
  <c r="H35" i="13"/>
  <c r="D35" i="13"/>
  <c r="L34" i="13"/>
  <c r="H34" i="13"/>
  <c r="D34" i="13"/>
  <c r="L33" i="13"/>
  <c r="H33" i="13"/>
  <c r="D33" i="13"/>
  <c r="L32" i="13"/>
  <c r="H32" i="13"/>
  <c r="D32" i="13"/>
  <c r="L29" i="13"/>
  <c r="H29" i="13"/>
  <c r="D29" i="13"/>
  <c r="L28" i="13"/>
  <c r="H28" i="13"/>
  <c r="D28" i="13"/>
  <c r="L23" i="13"/>
  <c r="H23" i="13"/>
  <c r="D23" i="13"/>
  <c r="L22" i="13"/>
  <c r="H22" i="13"/>
  <c r="D22" i="13"/>
  <c r="L21" i="13"/>
  <c r="H21" i="13"/>
  <c r="D21" i="13"/>
  <c r="L20" i="13"/>
  <c r="H20" i="13"/>
  <c r="D20" i="13"/>
  <c r="L19" i="13"/>
  <c r="H19" i="13"/>
  <c r="D19" i="13"/>
  <c r="L18" i="13"/>
  <c r="H18" i="13"/>
  <c r="D18" i="13"/>
  <c r="L15" i="13"/>
  <c r="H15" i="13"/>
  <c r="D15" i="13"/>
  <c r="L14" i="13"/>
  <c r="H14" i="13"/>
  <c r="D14" i="13"/>
  <c r="L9" i="13"/>
  <c r="H9" i="13"/>
  <c r="D9" i="13"/>
  <c r="L8" i="13"/>
  <c r="H8" i="13"/>
  <c r="D8" i="13"/>
  <c r="L7" i="13"/>
  <c r="H7" i="13"/>
  <c r="D7" i="13"/>
  <c r="L6" i="13"/>
  <c r="H6" i="13"/>
  <c r="D6" i="13"/>
  <c r="L5" i="13"/>
  <c r="H5" i="13"/>
  <c r="D5" i="13"/>
  <c r="L4" i="13"/>
  <c r="H4" i="13"/>
  <c r="D4" i="13"/>
  <c r="L228" i="12"/>
  <c r="H228" i="12"/>
  <c r="D228" i="12"/>
  <c r="L227" i="12"/>
  <c r="H227" i="12"/>
  <c r="D227" i="12"/>
  <c r="L225" i="12"/>
  <c r="H225" i="12"/>
  <c r="D225" i="12"/>
  <c r="L224" i="12"/>
  <c r="H224" i="12"/>
  <c r="D224" i="12"/>
  <c r="L223" i="12"/>
  <c r="H223" i="12"/>
  <c r="D223" i="12"/>
  <c r="L222" i="12"/>
  <c r="H222" i="12"/>
  <c r="D222" i="12"/>
  <c r="L221" i="12"/>
  <c r="H221" i="12"/>
  <c r="D221" i="12"/>
  <c r="L220" i="12"/>
  <c r="H220" i="12"/>
  <c r="D220" i="12"/>
  <c r="L219" i="12"/>
  <c r="H219" i="12"/>
  <c r="D219" i="12"/>
  <c r="L218" i="12"/>
  <c r="H218" i="12"/>
  <c r="D218" i="12"/>
  <c r="L217" i="12"/>
  <c r="H217" i="12"/>
  <c r="D217" i="12"/>
  <c r="L214" i="12"/>
  <c r="H214" i="12"/>
  <c r="D214" i="12"/>
  <c r="L213" i="12"/>
  <c r="H213" i="12"/>
  <c r="D213" i="12"/>
  <c r="L211" i="12"/>
  <c r="H211" i="12"/>
  <c r="D211" i="12"/>
  <c r="L210" i="12"/>
  <c r="H210" i="12"/>
  <c r="D210" i="12"/>
  <c r="L209" i="12"/>
  <c r="H209" i="12"/>
  <c r="D209" i="12"/>
  <c r="L208" i="12"/>
  <c r="H208" i="12"/>
  <c r="D208" i="12"/>
  <c r="L207" i="12"/>
  <c r="H207" i="12"/>
  <c r="D207" i="12"/>
  <c r="L206" i="12"/>
  <c r="H206" i="12"/>
  <c r="D206" i="12"/>
  <c r="L205" i="12"/>
  <c r="H205" i="12"/>
  <c r="D205" i="12"/>
  <c r="L204" i="12"/>
  <c r="H204" i="12"/>
  <c r="D204" i="12"/>
  <c r="L203" i="12"/>
  <c r="H203" i="12"/>
  <c r="D203" i="12"/>
  <c r="L200" i="12"/>
  <c r="H200" i="12"/>
  <c r="D200" i="12"/>
  <c r="L199" i="12"/>
  <c r="H199" i="12"/>
  <c r="D199" i="12"/>
  <c r="L197" i="12"/>
  <c r="H197" i="12"/>
  <c r="D197" i="12"/>
  <c r="L196" i="12"/>
  <c r="H196" i="12"/>
  <c r="D196" i="12"/>
  <c r="L195" i="12"/>
  <c r="H195" i="12"/>
  <c r="D195" i="12"/>
  <c r="L194" i="12"/>
  <c r="H194" i="12"/>
  <c r="D194" i="12"/>
  <c r="L193" i="12"/>
  <c r="H193" i="12"/>
  <c r="D193" i="12"/>
  <c r="L192" i="12"/>
  <c r="H192" i="12"/>
  <c r="D192" i="12"/>
  <c r="L191" i="12"/>
  <c r="H191" i="12"/>
  <c r="D191" i="12"/>
  <c r="L190" i="12"/>
  <c r="H190" i="12"/>
  <c r="D190" i="12"/>
  <c r="L189" i="12"/>
  <c r="H189" i="12"/>
  <c r="D189" i="12"/>
  <c r="L186" i="12"/>
  <c r="H186" i="12"/>
  <c r="D186" i="12"/>
  <c r="L185" i="12"/>
  <c r="H185" i="12"/>
  <c r="D185" i="12"/>
  <c r="L180" i="12"/>
  <c r="H180" i="12"/>
  <c r="D180" i="12"/>
  <c r="L179" i="12"/>
  <c r="H179" i="12"/>
  <c r="D179" i="12"/>
  <c r="L178" i="12"/>
  <c r="H178" i="12"/>
  <c r="D178" i="12"/>
  <c r="L177" i="12"/>
  <c r="H177" i="12"/>
  <c r="D177" i="12"/>
  <c r="L176" i="12"/>
  <c r="H176" i="12"/>
  <c r="D176" i="12"/>
  <c r="L175" i="12"/>
  <c r="H175" i="12"/>
  <c r="D175" i="12"/>
  <c r="L171" i="12"/>
  <c r="H171" i="12"/>
  <c r="D171" i="12"/>
  <c r="L170" i="12"/>
  <c r="H170" i="12"/>
  <c r="D170" i="12"/>
  <c r="L168" i="12"/>
  <c r="H168" i="12"/>
  <c r="D168" i="12"/>
  <c r="L167" i="12"/>
  <c r="H167" i="12"/>
  <c r="D167" i="12"/>
  <c r="L166" i="12"/>
  <c r="H166" i="12"/>
  <c r="D166" i="12"/>
  <c r="L165" i="12"/>
  <c r="H165" i="12"/>
  <c r="D165" i="12"/>
  <c r="L164" i="12"/>
  <c r="H164" i="12"/>
  <c r="D164" i="12"/>
  <c r="L163" i="12"/>
  <c r="H163" i="12"/>
  <c r="D163" i="12"/>
  <c r="L162" i="12"/>
  <c r="H162" i="12"/>
  <c r="D162" i="12"/>
  <c r="L161" i="12"/>
  <c r="H161" i="12"/>
  <c r="D161" i="12"/>
  <c r="L160" i="12"/>
  <c r="H160" i="12"/>
  <c r="D160" i="12"/>
  <c r="L157" i="12"/>
  <c r="H157" i="12"/>
  <c r="D157" i="12"/>
  <c r="L156" i="12"/>
  <c r="H156" i="12"/>
  <c r="D156" i="12"/>
  <c r="L154" i="12"/>
  <c r="H154" i="12"/>
  <c r="D154" i="12"/>
  <c r="L153" i="12"/>
  <c r="H153" i="12"/>
  <c r="D153" i="12"/>
  <c r="L152" i="12"/>
  <c r="H152" i="12"/>
  <c r="D152" i="12"/>
  <c r="L151" i="12"/>
  <c r="H151" i="12"/>
  <c r="D151" i="12"/>
  <c r="L150" i="12"/>
  <c r="H150" i="12"/>
  <c r="D150" i="12"/>
  <c r="L149" i="12"/>
  <c r="H149" i="12"/>
  <c r="D149" i="12"/>
  <c r="L148" i="12"/>
  <c r="H148" i="12"/>
  <c r="D148" i="12"/>
  <c r="L147" i="12"/>
  <c r="H147" i="12"/>
  <c r="D147" i="12"/>
  <c r="L146" i="12"/>
  <c r="H146" i="12"/>
  <c r="D146" i="12"/>
  <c r="L143" i="12"/>
  <c r="H143" i="12"/>
  <c r="D143" i="12"/>
  <c r="L142" i="12"/>
  <c r="H142" i="12"/>
  <c r="D142" i="12"/>
  <c r="L140" i="12"/>
  <c r="H140" i="12"/>
  <c r="D140" i="12"/>
  <c r="L139" i="12"/>
  <c r="H139" i="12"/>
  <c r="D139" i="12"/>
  <c r="L138" i="12"/>
  <c r="H138" i="12"/>
  <c r="D138" i="12"/>
  <c r="L137" i="12"/>
  <c r="H137" i="12"/>
  <c r="D137" i="12"/>
  <c r="L136" i="12"/>
  <c r="H136" i="12"/>
  <c r="D136" i="12"/>
  <c r="L135" i="12"/>
  <c r="H135" i="12"/>
  <c r="D135" i="12"/>
  <c r="L134" i="12"/>
  <c r="H134" i="12"/>
  <c r="D134" i="12"/>
  <c r="L133" i="12"/>
  <c r="H133" i="12"/>
  <c r="D133" i="12"/>
  <c r="L132" i="12"/>
  <c r="H132" i="12"/>
  <c r="D132" i="12"/>
  <c r="L129" i="12"/>
  <c r="H129" i="12"/>
  <c r="D129" i="12"/>
  <c r="L128" i="12"/>
  <c r="H128" i="12"/>
  <c r="D128" i="12"/>
  <c r="L126" i="12"/>
  <c r="H126" i="12"/>
  <c r="D126" i="12"/>
  <c r="L125" i="12"/>
  <c r="H125" i="12"/>
  <c r="D125" i="12"/>
  <c r="L124" i="12"/>
  <c r="H124" i="12"/>
  <c r="D124" i="12"/>
  <c r="L123" i="12"/>
  <c r="H123" i="12"/>
  <c r="D123" i="12"/>
  <c r="L122" i="12"/>
  <c r="H122" i="12"/>
  <c r="D122" i="12"/>
  <c r="L121" i="12"/>
  <c r="H121" i="12"/>
  <c r="D121" i="12"/>
  <c r="L120" i="12"/>
  <c r="H120" i="12"/>
  <c r="D120" i="12"/>
  <c r="L119" i="12"/>
  <c r="H119" i="12"/>
  <c r="D119" i="12"/>
  <c r="L118" i="12"/>
  <c r="H118" i="12"/>
  <c r="D118" i="12"/>
  <c r="L114" i="12"/>
  <c r="H114" i="12"/>
  <c r="D114" i="12"/>
  <c r="L113" i="12"/>
  <c r="H113" i="12"/>
  <c r="D113" i="12"/>
  <c r="L111" i="12"/>
  <c r="H111" i="12"/>
  <c r="D111" i="12"/>
  <c r="L110" i="12"/>
  <c r="H110" i="12"/>
  <c r="D110" i="12"/>
  <c r="L109" i="12"/>
  <c r="H109" i="12"/>
  <c r="D109" i="12"/>
  <c r="L108" i="12"/>
  <c r="H108" i="12"/>
  <c r="D108" i="12"/>
  <c r="L107" i="12"/>
  <c r="H107" i="12"/>
  <c r="D107" i="12"/>
  <c r="L106" i="12"/>
  <c r="H106" i="12"/>
  <c r="D106" i="12"/>
  <c r="L105" i="12"/>
  <c r="H105" i="12"/>
  <c r="D105" i="12"/>
  <c r="L104" i="12"/>
  <c r="H104" i="12"/>
  <c r="D104" i="12"/>
  <c r="L103" i="12"/>
  <c r="H103" i="12"/>
  <c r="D103" i="12"/>
  <c r="L100" i="12"/>
  <c r="H100" i="12"/>
  <c r="D100" i="12"/>
  <c r="L99" i="12"/>
  <c r="H99" i="12"/>
  <c r="D99" i="12"/>
  <c r="L97" i="12"/>
  <c r="H97" i="12"/>
  <c r="L96" i="12"/>
  <c r="H96" i="12"/>
  <c r="L95" i="12"/>
  <c r="H95" i="12"/>
  <c r="L94" i="12"/>
  <c r="H94" i="12"/>
  <c r="D94" i="12"/>
  <c r="L93" i="12"/>
  <c r="H93" i="12"/>
  <c r="D93" i="12"/>
  <c r="L92" i="12"/>
  <c r="H92" i="12"/>
  <c r="D92" i="12"/>
  <c r="L91" i="12"/>
  <c r="H91" i="12"/>
  <c r="D91" i="12"/>
  <c r="L90" i="12"/>
  <c r="H90" i="12"/>
  <c r="D90" i="12"/>
  <c r="L89" i="12"/>
  <c r="H89" i="12"/>
  <c r="D89" i="12"/>
  <c r="L86" i="12"/>
  <c r="H86" i="12"/>
  <c r="D86" i="12"/>
  <c r="L85" i="12"/>
  <c r="H85" i="12"/>
  <c r="D85" i="12"/>
  <c r="L80" i="12"/>
  <c r="H80" i="12"/>
  <c r="D80" i="12"/>
  <c r="L79" i="12"/>
  <c r="H79" i="12"/>
  <c r="D79" i="12"/>
  <c r="L78" i="12"/>
  <c r="H78" i="12"/>
  <c r="D78" i="12"/>
  <c r="L77" i="12"/>
  <c r="H77" i="12"/>
  <c r="D77" i="12"/>
  <c r="L76" i="12"/>
  <c r="H76" i="12"/>
  <c r="D76" i="12"/>
  <c r="L75" i="12"/>
  <c r="H75" i="12"/>
  <c r="D75" i="12"/>
  <c r="L72" i="12"/>
  <c r="H72" i="12"/>
  <c r="D72" i="12"/>
  <c r="L71" i="12"/>
  <c r="H71" i="12"/>
  <c r="D71" i="12"/>
  <c r="L66" i="12"/>
  <c r="H66" i="12"/>
  <c r="D66" i="12"/>
  <c r="L65" i="12"/>
  <c r="H65" i="12"/>
  <c r="D65" i="12"/>
  <c r="L64" i="12"/>
  <c r="H64" i="12"/>
  <c r="D64" i="12"/>
  <c r="L63" i="12"/>
  <c r="H63" i="12"/>
  <c r="D63" i="12"/>
  <c r="L62" i="12"/>
  <c r="H62" i="12"/>
  <c r="D62" i="12"/>
  <c r="L61" i="12"/>
  <c r="H61" i="12"/>
  <c r="D61" i="12"/>
  <c r="L57" i="12"/>
  <c r="H57" i="12"/>
  <c r="D57" i="12"/>
  <c r="L56" i="12"/>
  <c r="H56" i="12"/>
  <c r="D56" i="12"/>
  <c r="L51" i="12"/>
  <c r="H51" i="12"/>
  <c r="D51" i="12"/>
  <c r="L50" i="12"/>
  <c r="H50" i="12"/>
  <c r="D50" i="12"/>
  <c r="L49" i="12"/>
  <c r="H49" i="12"/>
  <c r="D49" i="12"/>
  <c r="L48" i="12"/>
  <c r="H48" i="12"/>
  <c r="D48" i="12"/>
  <c r="L47" i="12"/>
  <c r="H47" i="12"/>
  <c r="D47" i="12"/>
  <c r="L46" i="12"/>
  <c r="H46" i="12"/>
  <c r="D46" i="12"/>
  <c r="L43" i="12"/>
  <c r="H43" i="12"/>
  <c r="D43" i="12"/>
  <c r="L42" i="12"/>
  <c r="H42" i="12"/>
  <c r="D42" i="12"/>
  <c r="L37" i="12"/>
  <c r="H37" i="12"/>
  <c r="D37" i="12"/>
  <c r="L36" i="12"/>
  <c r="H36" i="12"/>
  <c r="D36" i="12"/>
  <c r="L35" i="12"/>
  <c r="H35" i="12"/>
  <c r="D35" i="12"/>
  <c r="L34" i="12"/>
  <c r="H34" i="12"/>
  <c r="D34" i="12"/>
  <c r="L33" i="12"/>
  <c r="H33" i="12"/>
  <c r="D33" i="12"/>
  <c r="L32" i="12"/>
  <c r="H32" i="12"/>
  <c r="D32" i="12"/>
  <c r="L29" i="12"/>
  <c r="H29" i="12"/>
  <c r="D29" i="12"/>
  <c r="L28" i="12"/>
  <c r="H28" i="12"/>
  <c r="D28" i="12"/>
  <c r="L23" i="12"/>
  <c r="H23" i="12"/>
  <c r="D23" i="12"/>
  <c r="L22" i="12"/>
  <c r="H22" i="12"/>
  <c r="D22" i="12"/>
  <c r="L21" i="12"/>
  <c r="H21" i="12"/>
  <c r="D21" i="12"/>
  <c r="L20" i="12"/>
  <c r="H20" i="12"/>
  <c r="D20" i="12"/>
  <c r="L19" i="12"/>
  <c r="H19" i="12"/>
  <c r="D19" i="12"/>
  <c r="L18" i="12"/>
  <c r="H18" i="12"/>
  <c r="D18" i="12"/>
  <c r="L15" i="12"/>
  <c r="H15" i="12"/>
  <c r="D15" i="12"/>
  <c r="L14" i="12"/>
  <c r="H14" i="12"/>
  <c r="D14" i="12"/>
  <c r="L9" i="12"/>
  <c r="H9" i="12"/>
  <c r="D9" i="12"/>
  <c r="L8" i="12"/>
  <c r="H8" i="12"/>
  <c r="D8" i="12"/>
  <c r="L7" i="12"/>
  <c r="H7" i="12"/>
  <c r="D7" i="12"/>
  <c r="L6" i="12"/>
  <c r="H6" i="12"/>
  <c r="D6" i="12"/>
  <c r="L5" i="12"/>
  <c r="H5" i="12"/>
  <c r="D5" i="12"/>
  <c r="L4" i="12"/>
  <c r="H4" i="12"/>
  <c r="D4" i="12"/>
  <c r="L228" i="5"/>
  <c r="L227" i="5"/>
  <c r="L225" i="5"/>
  <c r="L224" i="5"/>
  <c r="L223" i="5"/>
  <c r="L222" i="5"/>
  <c r="L221" i="5"/>
  <c r="L220" i="5"/>
  <c r="L219" i="5"/>
  <c r="L218" i="5"/>
  <c r="L217" i="5"/>
  <c r="H228" i="5"/>
  <c r="H227" i="5"/>
  <c r="H225" i="5"/>
  <c r="H224" i="5"/>
  <c r="H223" i="5"/>
  <c r="H222" i="5"/>
  <c r="H221" i="5"/>
  <c r="H220" i="5"/>
  <c r="H219" i="5"/>
  <c r="H218" i="5"/>
  <c r="H217" i="5"/>
  <c r="D228" i="5"/>
  <c r="D227" i="5"/>
  <c r="D225" i="5"/>
  <c r="D224" i="5"/>
  <c r="D223" i="5"/>
  <c r="D222" i="5"/>
  <c r="D221" i="5"/>
  <c r="D220" i="5"/>
  <c r="D219" i="5"/>
  <c r="D218" i="5"/>
  <c r="D217" i="5"/>
  <c r="L214" i="5"/>
  <c r="L213" i="5"/>
  <c r="L211" i="5"/>
  <c r="L210" i="5"/>
  <c r="L209" i="5"/>
  <c r="L208" i="5"/>
  <c r="L207" i="5"/>
  <c r="L206" i="5"/>
  <c r="L205" i="5"/>
  <c r="L204" i="5"/>
  <c r="L203" i="5"/>
  <c r="H214" i="5"/>
  <c r="H213" i="5"/>
  <c r="H211" i="5"/>
  <c r="H210" i="5"/>
  <c r="H209" i="5"/>
  <c r="H208" i="5"/>
  <c r="H207" i="5"/>
  <c r="H206" i="5"/>
  <c r="H205" i="5"/>
  <c r="H204" i="5"/>
  <c r="H203" i="5"/>
  <c r="D214" i="5"/>
  <c r="D213" i="5"/>
  <c r="D208" i="5"/>
  <c r="D207" i="5"/>
  <c r="D206" i="5"/>
  <c r="D205" i="5"/>
  <c r="D204" i="5"/>
  <c r="D203" i="5"/>
  <c r="L200" i="5"/>
  <c r="L199" i="5"/>
  <c r="L194" i="5"/>
  <c r="L193" i="5"/>
  <c r="L192" i="5"/>
  <c r="L191" i="5"/>
  <c r="L190" i="5"/>
  <c r="L189" i="5"/>
  <c r="H200" i="5"/>
  <c r="H199" i="5"/>
  <c r="H194" i="5"/>
  <c r="H193" i="5"/>
  <c r="H192" i="5"/>
  <c r="H191" i="5"/>
  <c r="H190" i="5"/>
  <c r="H189" i="5"/>
  <c r="D200" i="5"/>
  <c r="D199" i="5"/>
  <c r="D194" i="5"/>
  <c r="D193" i="5"/>
  <c r="D192" i="5"/>
  <c r="D191" i="5"/>
  <c r="D190" i="5"/>
  <c r="D189" i="5"/>
  <c r="L186" i="5"/>
  <c r="L185" i="5"/>
  <c r="L180" i="5"/>
  <c r="L179" i="5"/>
  <c r="L178" i="5"/>
  <c r="L177" i="5"/>
  <c r="L176" i="5"/>
  <c r="L175" i="5"/>
  <c r="H186" i="5"/>
  <c r="H185" i="5"/>
  <c r="H180" i="5"/>
  <c r="H179" i="5"/>
  <c r="H178" i="5"/>
  <c r="H177" i="5"/>
  <c r="H176" i="5"/>
  <c r="H175" i="5"/>
  <c r="D186" i="5"/>
  <c r="D185" i="5"/>
  <c r="D180" i="5"/>
  <c r="D179" i="5"/>
  <c r="D178" i="5"/>
  <c r="D177" i="5"/>
  <c r="D176" i="5"/>
  <c r="D175" i="5"/>
  <c r="L171" i="5"/>
  <c r="L170" i="5"/>
  <c r="L165" i="5"/>
  <c r="L164" i="5"/>
  <c r="L163" i="5"/>
  <c r="L162" i="5"/>
  <c r="L161" i="5"/>
  <c r="L160" i="5"/>
  <c r="H171" i="5"/>
  <c r="H170" i="5"/>
  <c r="H165" i="5"/>
  <c r="H164" i="5"/>
  <c r="H163" i="5"/>
  <c r="H162" i="5"/>
  <c r="H161" i="5"/>
  <c r="H160" i="5"/>
  <c r="D171" i="5"/>
  <c r="D170" i="5"/>
  <c r="D165" i="5"/>
  <c r="D164" i="5"/>
  <c r="D163" i="5"/>
  <c r="D162" i="5"/>
  <c r="D161" i="5"/>
  <c r="D160" i="5"/>
  <c r="L157" i="5"/>
  <c r="L156" i="5"/>
  <c r="L151" i="5"/>
  <c r="L150" i="5"/>
  <c r="L149" i="5"/>
  <c r="L148" i="5"/>
  <c r="L147" i="5"/>
  <c r="L146" i="5"/>
  <c r="H157" i="5"/>
  <c r="H156" i="5"/>
  <c r="H151" i="5"/>
  <c r="H150" i="5"/>
  <c r="H149" i="5"/>
  <c r="H148" i="5"/>
  <c r="H147" i="5"/>
  <c r="H146" i="5"/>
  <c r="D157" i="5"/>
  <c r="D156" i="5"/>
  <c r="D151" i="5"/>
  <c r="D150" i="5"/>
  <c r="D149" i="5"/>
  <c r="D148" i="5"/>
  <c r="D147" i="5"/>
  <c r="D146" i="5"/>
  <c r="L143" i="5"/>
  <c r="L142" i="5"/>
  <c r="L137" i="5"/>
  <c r="L136" i="5"/>
  <c r="L135" i="5"/>
  <c r="L134" i="5"/>
  <c r="L133" i="5"/>
  <c r="L132" i="5"/>
  <c r="H143" i="5"/>
  <c r="H142" i="5"/>
  <c r="H137" i="5"/>
  <c r="H136" i="5"/>
  <c r="H135" i="5"/>
  <c r="H134" i="5"/>
  <c r="H133" i="5"/>
  <c r="H132" i="5"/>
  <c r="D143" i="5"/>
  <c r="D142" i="5"/>
  <c r="D137" i="5"/>
  <c r="D136" i="5"/>
  <c r="D135" i="5"/>
  <c r="D134" i="5"/>
  <c r="D133" i="5"/>
  <c r="D132" i="5"/>
  <c r="L129" i="5"/>
  <c r="L128" i="5"/>
  <c r="L123" i="5"/>
  <c r="L122" i="5"/>
  <c r="L121" i="5"/>
  <c r="L120" i="5"/>
  <c r="L119" i="5"/>
  <c r="L118" i="5"/>
  <c r="H129" i="5"/>
  <c r="H128" i="5"/>
  <c r="H123" i="5"/>
  <c r="H122" i="5"/>
  <c r="H121" i="5"/>
  <c r="H120" i="5"/>
  <c r="H119" i="5"/>
  <c r="H118" i="5"/>
  <c r="D129" i="5"/>
  <c r="D128" i="5"/>
  <c r="D123" i="5"/>
  <c r="D122" i="5"/>
  <c r="D121" i="5"/>
  <c r="D120" i="5"/>
  <c r="D119" i="5"/>
  <c r="D118" i="5"/>
  <c r="D114" i="5"/>
  <c r="D113" i="5"/>
  <c r="D108" i="5"/>
  <c r="D107" i="5"/>
  <c r="D106" i="5"/>
  <c r="D105" i="5"/>
  <c r="D104" i="5"/>
  <c r="D103" i="5"/>
  <c r="H114" i="5"/>
  <c r="H113" i="5"/>
  <c r="H108" i="5"/>
  <c r="H107" i="5"/>
  <c r="H106" i="5"/>
  <c r="H105" i="5"/>
  <c r="H104" i="5"/>
  <c r="H103" i="5"/>
  <c r="L114" i="5"/>
  <c r="L113" i="5"/>
  <c r="L108" i="5"/>
  <c r="L107" i="5"/>
  <c r="L106" i="5"/>
  <c r="L105" i="5"/>
  <c r="L104" i="5"/>
  <c r="L103" i="5"/>
  <c r="L100" i="5"/>
  <c r="L99" i="5"/>
  <c r="L94" i="5"/>
  <c r="L93" i="5"/>
  <c r="L92" i="5"/>
  <c r="L91" i="5"/>
  <c r="L90" i="5"/>
  <c r="L89" i="5"/>
  <c r="H100" i="5"/>
  <c r="H99" i="5"/>
  <c r="H94" i="5"/>
  <c r="H93" i="5"/>
  <c r="H92" i="5"/>
  <c r="H91" i="5"/>
  <c r="H90" i="5"/>
  <c r="H89" i="5"/>
  <c r="D100" i="5"/>
  <c r="D99" i="5"/>
  <c r="D94" i="5"/>
  <c r="D93" i="5"/>
  <c r="D92" i="5"/>
  <c r="D91" i="5"/>
  <c r="D90" i="5"/>
  <c r="D89" i="5"/>
  <c r="D86" i="5"/>
  <c r="D85" i="5"/>
  <c r="D80" i="5"/>
  <c r="D79" i="5"/>
  <c r="D78" i="5"/>
  <c r="D77" i="5"/>
  <c r="D76" i="5"/>
  <c r="D75" i="5"/>
  <c r="H86" i="5"/>
  <c r="H85" i="5"/>
  <c r="H80" i="5"/>
  <c r="H79" i="5"/>
  <c r="H78" i="5"/>
  <c r="H77" i="5"/>
  <c r="H76" i="5"/>
  <c r="H75" i="5"/>
  <c r="L86" i="5"/>
  <c r="L85" i="5"/>
  <c r="L80" i="5"/>
  <c r="L79" i="5"/>
  <c r="L78" i="5"/>
  <c r="L77" i="5"/>
  <c r="L76" i="5"/>
  <c r="L75" i="5"/>
  <c r="L72" i="5"/>
  <c r="L71" i="5"/>
  <c r="L66" i="5"/>
  <c r="L65" i="5"/>
  <c r="L64" i="5"/>
  <c r="L63" i="5"/>
  <c r="L62" i="5"/>
  <c r="L61" i="5"/>
  <c r="H72" i="5"/>
  <c r="H71" i="5"/>
  <c r="H66" i="5"/>
  <c r="H65" i="5"/>
  <c r="H64" i="5"/>
  <c r="H63" i="5"/>
  <c r="H62" i="5"/>
  <c r="H61" i="5"/>
  <c r="D72" i="5"/>
  <c r="D71" i="5"/>
  <c r="D66" i="5"/>
  <c r="D65" i="5"/>
  <c r="D64" i="5"/>
  <c r="D63" i="5"/>
  <c r="D62" i="5"/>
  <c r="D61" i="5"/>
  <c r="L57" i="5"/>
  <c r="L56" i="5"/>
  <c r="L51" i="5"/>
  <c r="L50" i="5"/>
  <c r="L49" i="5"/>
  <c r="L48" i="5"/>
  <c r="L47" i="5"/>
  <c r="L46" i="5"/>
  <c r="H57" i="5"/>
  <c r="H56" i="5"/>
  <c r="H51" i="5"/>
  <c r="H50" i="5"/>
  <c r="H49" i="5"/>
  <c r="H48" i="5"/>
  <c r="H47" i="5"/>
  <c r="H46" i="5"/>
  <c r="D57" i="5"/>
  <c r="D56" i="5"/>
  <c r="D51" i="5"/>
  <c r="D50" i="5"/>
  <c r="D49" i="5"/>
  <c r="D48" i="5"/>
  <c r="D47" i="5"/>
  <c r="D46" i="5"/>
  <c r="L43" i="5"/>
  <c r="L42" i="5"/>
  <c r="L37" i="5"/>
  <c r="L36" i="5"/>
  <c r="L35" i="5"/>
  <c r="L34" i="5"/>
  <c r="L33" i="5"/>
  <c r="L32" i="5"/>
  <c r="H43" i="5"/>
  <c r="H42" i="5"/>
  <c r="H37" i="5"/>
  <c r="H36" i="5"/>
  <c r="H35" i="5"/>
  <c r="H34" i="5"/>
  <c r="H33" i="5"/>
  <c r="H32" i="5"/>
  <c r="D43" i="5"/>
  <c r="D42" i="5"/>
  <c r="D37" i="5"/>
  <c r="D36" i="5"/>
  <c r="D35" i="5"/>
  <c r="D34" i="5"/>
  <c r="D33" i="5"/>
  <c r="D32" i="5"/>
  <c r="L29" i="5"/>
  <c r="L28" i="5"/>
  <c r="L23" i="5"/>
  <c r="L22" i="5"/>
  <c r="L21" i="5"/>
  <c r="L20" i="5"/>
  <c r="L19" i="5"/>
  <c r="L18" i="5"/>
  <c r="H29" i="5"/>
  <c r="H28" i="5"/>
  <c r="H23" i="5"/>
  <c r="H22" i="5"/>
  <c r="H21" i="5"/>
  <c r="H20" i="5"/>
  <c r="H19" i="5"/>
  <c r="H18" i="5"/>
  <c r="D29" i="5"/>
  <c r="D28" i="5"/>
  <c r="D23" i="5"/>
  <c r="D22" i="5"/>
  <c r="D21" i="5"/>
  <c r="D20" i="5"/>
  <c r="D19" i="5"/>
  <c r="D18" i="5"/>
  <c r="L15" i="5"/>
  <c r="L14" i="5"/>
  <c r="L9" i="5"/>
  <c r="L8" i="5"/>
  <c r="L7" i="5"/>
  <c r="L6" i="5"/>
  <c r="L5" i="5"/>
  <c r="L4" i="5"/>
  <c r="H15" i="5"/>
  <c r="H14" i="5"/>
  <c r="H9" i="5"/>
  <c r="H8" i="5"/>
  <c r="H7" i="5"/>
  <c r="H6" i="5"/>
  <c r="H5" i="5"/>
  <c r="H4" i="5"/>
  <c r="D15" i="5"/>
  <c r="D9" i="5"/>
  <c r="D8" i="5"/>
  <c r="D7" i="5"/>
  <c r="D6" i="5"/>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P2" i="11"/>
  <c r="J6" i="11"/>
  <c r="H25" i="5" s="1"/>
  <c r="J10" i="11"/>
  <c r="L39" i="5" s="1"/>
  <c r="J14" i="11"/>
  <c r="D68" i="5" s="1"/>
  <c r="J18" i="11"/>
  <c r="H82" i="5" s="1"/>
  <c r="J22" i="11"/>
  <c r="L96" i="5" s="1"/>
  <c r="J26" i="11"/>
  <c r="D125" i="5" s="1"/>
  <c r="J30" i="11"/>
  <c r="H139" i="5" s="1"/>
  <c r="J34" i="11"/>
  <c r="L153" i="5" s="1"/>
  <c r="D181" i="12"/>
  <c r="H181" i="12"/>
  <c r="L181" i="12"/>
  <c r="D195" i="5"/>
  <c r="J39" i="11"/>
  <c r="H196" i="5" s="1"/>
  <c r="D209" i="5"/>
  <c r="J42" i="11"/>
  <c r="D11" i="12" s="1"/>
  <c r="J43" i="11"/>
  <c r="H11" i="12" s="1"/>
  <c r="J44" i="11"/>
  <c r="L11" i="12" s="1"/>
  <c r="J45" i="11"/>
  <c r="D25" i="12" s="1"/>
  <c r="J46" i="11"/>
  <c r="H25" i="12" s="1"/>
  <c r="J47" i="11"/>
  <c r="L25" i="12" s="1"/>
  <c r="J48" i="11"/>
  <c r="D39" i="12" s="1"/>
  <c r="J49" i="11"/>
  <c r="H39" i="12" s="1"/>
  <c r="J50" i="11"/>
  <c r="L39" i="12" s="1"/>
  <c r="J51" i="11"/>
  <c r="D53" i="12" s="1"/>
  <c r="J52" i="11"/>
  <c r="H53" i="12" s="1"/>
  <c r="J53" i="11"/>
  <c r="L53" i="12" s="1"/>
  <c r="J54" i="11"/>
  <c r="D68" i="12" s="1"/>
  <c r="J55" i="11"/>
  <c r="H68" i="12" s="1"/>
  <c r="J56" i="11"/>
  <c r="L68" i="12" s="1"/>
  <c r="J57" i="11"/>
  <c r="D82" i="12" s="1"/>
  <c r="J58" i="11"/>
  <c r="H82" i="12" s="1"/>
  <c r="J59" i="11"/>
  <c r="L82" i="12" s="1"/>
  <c r="J60" i="11"/>
  <c r="D96" i="12" s="1"/>
  <c r="J61" i="11"/>
  <c r="D11" i="13" s="1"/>
  <c r="J62" i="11"/>
  <c r="H11" i="13" s="1"/>
  <c r="J63" i="11"/>
  <c r="L11" i="13" s="1"/>
  <c r="J64" i="11"/>
  <c r="D25" i="13" s="1"/>
  <c r="J65" i="11"/>
  <c r="H25" i="13" s="1"/>
  <c r="J66" i="11"/>
  <c r="L25" i="13" s="1"/>
  <c r="J67" i="11"/>
  <c r="D39" i="13" s="1"/>
  <c r="J68" i="11"/>
  <c r="H39" i="13" s="1"/>
  <c r="J69" i="11"/>
  <c r="L39" i="13" s="1"/>
  <c r="J70" i="11"/>
  <c r="D53" i="13" s="1"/>
  <c r="J71" i="11"/>
  <c r="H53" i="13" s="1"/>
  <c r="J72" i="11"/>
  <c r="L53" i="13" s="1"/>
  <c r="J73" i="11"/>
  <c r="D68" i="13" s="1"/>
  <c r="J74" i="11"/>
  <c r="H68" i="13" s="1"/>
  <c r="J75" i="11"/>
  <c r="L68" i="13" s="1"/>
  <c r="J76" i="11"/>
  <c r="D82" i="13" s="1"/>
  <c r="J77" i="11"/>
  <c r="H82" i="13" s="1"/>
  <c r="J78" i="11"/>
  <c r="L82" i="13" s="1"/>
  <c r="J79" i="11"/>
  <c r="D96" i="13" s="1"/>
  <c r="J80" i="11"/>
  <c r="H96" i="13" s="1"/>
  <c r="J81" i="11"/>
  <c r="L96" i="13" s="1"/>
  <c r="J82" i="11"/>
  <c r="D110" i="13" s="1"/>
  <c r="J83" i="11"/>
  <c r="H110" i="13" s="1"/>
  <c r="J84" i="11"/>
  <c r="L110" i="13" s="1"/>
  <c r="J85" i="11"/>
  <c r="D125" i="13" s="1"/>
  <c r="J86" i="11"/>
  <c r="H125" i="13" s="1"/>
  <c r="J87" i="11"/>
  <c r="L125" i="13" s="1"/>
  <c r="J88" i="11"/>
  <c r="D139" i="13" s="1"/>
  <c r="J89" i="11"/>
  <c r="H139" i="13" s="1"/>
  <c r="J90" i="11"/>
  <c r="L139" i="13" s="1"/>
  <c r="J91" i="11"/>
  <c r="D153" i="13" s="1"/>
  <c r="J92" i="11"/>
  <c r="H153" i="13" s="1"/>
  <c r="J93" i="11"/>
  <c r="L153" i="13" s="1"/>
  <c r="J94" i="11"/>
  <c r="D167" i="13" s="1"/>
  <c r="J95" i="11"/>
  <c r="D11" i="14" s="1"/>
  <c r="J96" i="11"/>
  <c r="H11" i="14" s="1"/>
  <c r="J97" i="11"/>
  <c r="L11" i="14" s="1"/>
  <c r="J98" i="11"/>
  <c r="D25" i="14" s="1"/>
  <c r="J99" i="11"/>
  <c r="D11" i="15" s="1"/>
  <c r="J100" i="11"/>
  <c r="H11" i="15" s="1"/>
  <c r="J101" i="11"/>
  <c r="L11" i="15" s="1"/>
  <c r="J102" i="11"/>
  <c r="D25" i="15" s="1"/>
  <c r="J103" i="11"/>
  <c r="H25" i="15" s="1"/>
  <c r="J104" i="11"/>
  <c r="L25" i="15" s="1"/>
  <c r="J105" i="11"/>
  <c r="D39" i="15" s="1"/>
  <c r="J106" i="11"/>
  <c r="H39" i="15" s="1"/>
  <c r="J107" i="11"/>
  <c r="L39" i="15" s="1"/>
  <c r="J108" i="11"/>
  <c r="D53" i="15" s="1"/>
  <c r="J109" i="11"/>
  <c r="H53" i="15" s="1"/>
  <c r="J110" i="11"/>
  <c r="L53" i="15" s="1"/>
  <c r="J111" i="11"/>
  <c r="D68" i="15" s="1"/>
  <c r="J112" i="11"/>
  <c r="H68" i="15" s="1"/>
  <c r="J113" i="11"/>
  <c r="D11" i="16" s="1"/>
  <c r="J114" i="11"/>
  <c r="H11" i="16" s="1"/>
  <c r="J115" i="11"/>
  <c r="L11" i="16" s="1"/>
  <c r="J116" i="11"/>
  <c r="D25" i="16" s="1"/>
  <c r="J117" i="11"/>
  <c r="H25" i="16" s="1"/>
  <c r="J118" i="11"/>
  <c r="L25" i="16" s="1"/>
  <c r="J119" i="11"/>
  <c r="D39" i="16" s="1"/>
  <c r="J120" i="11"/>
  <c r="H39" i="16" s="1"/>
  <c r="J121" i="11"/>
  <c r="L39" i="16" s="1"/>
  <c r="D10" i="14" l="1"/>
  <c r="D38" i="13"/>
  <c r="D67" i="15"/>
  <c r="L67" i="13"/>
  <c r="L24" i="15"/>
  <c r="L124" i="13"/>
  <c r="D181" i="14"/>
  <c r="D10" i="15"/>
  <c r="H38" i="15"/>
  <c r="D181" i="16"/>
  <c r="D24" i="14"/>
  <c r="L138" i="13"/>
  <c r="D95" i="13"/>
  <c r="D166" i="13"/>
  <c r="L52" i="15"/>
  <c r="D38" i="15"/>
  <c r="H10" i="14"/>
  <c r="H10" i="15"/>
  <c r="H67" i="15"/>
  <c r="L24" i="13"/>
  <c r="L81" i="13"/>
  <c r="D109" i="13"/>
  <c r="H138" i="13"/>
  <c r="H24" i="15"/>
  <c r="H52" i="15"/>
  <c r="H181" i="15"/>
  <c r="L181" i="16"/>
  <c r="L181" i="15"/>
  <c r="D10" i="13"/>
  <c r="H181" i="14"/>
  <c r="H10" i="13"/>
  <c r="D52" i="13"/>
  <c r="H81" i="13"/>
  <c r="D152" i="13"/>
  <c r="L10" i="14"/>
  <c r="L181" i="14"/>
  <c r="L10" i="15"/>
  <c r="D24" i="15"/>
  <c r="L38" i="15"/>
  <c r="D52" i="15"/>
  <c r="D181" i="15"/>
  <c r="H181" i="16"/>
  <c r="L38" i="16"/>
  <c r="H38" i="16"/>
  <c r="D38" i="16"/>
  <c r="L24" i="16"/>
  <c r="H24" i="16"/>
  <c r="D24" i="16"/>
  <c r="L10" i="16"/>
  <c r="H10" i="16"/>
  <c r="D10" i="16"/>
  <c r="H152" i="13"/>
  <c r="H24" i="13"/>
  <c r="L52" i="13"/>
  <c r="H67" i="13"/>
  <c r="D81" i="13"/>
  <c r="L109" i="13"/>
  <c r="H124" i="13"/>
  <c r="D138" i="13"/>
  <c r="H38" i="13"/>
  <c r="H95" i="13"/>
  <c r="L10" i="13"/>
  <c r="D24" i="13"/>
  <c r="L38" i="13"/>
  <c r="H52" i="13"/>
  <c r="D67" i="13"/>
  <c r="L95" i="13"/>
  <c r="H109" i="13"/>
  <c r="D124" i="13"/>
  <c r="L152" i="13"/>
  <c r="D10" i="12"/>
  <c r="L24" i="12"/>
  <c r="H38" i="12"/>
  <c r="L38" i="12"/>
  <c r="D67" i="12"/>
  <c r="D52" i="12"/>
  <c r="L81" i="12"/>
  <c r="L10" i="12"/>
  <c r="H24" i="12"/>
  <c r="D38" i="12"/>
  <c r="L67" i="12"/>
  <c r="H81" i="12"/>
  <c r="D95" i="12"/>
  <c r="L181" i="13"/>
  <c r="H52" i="12"/>
  <c r="D181" i="13"/>
  <c r="H10" i="12"/>
  <c r="D24" i="12"/>
  <c r="L52" i="12"/>
  <c r="H67" i="12"/>
  <c r="D81" i="12"/>
  <c r="H181" i="13"/>
  <c r="H195" i="5"/>
  <c r="L38" i="5"/>
  <c r="L152" i="5"/>
  <c r="D67" i="5"/>
  <c r="D124" i="5"/>
  <c r="H81" i="5"/>
  <c r="J33" i="11"/>
  <c r="H153" i="5" s="1"/>
  <c r="H152" i="5"/>
  <c r="J29" i="11"/>
  <c r="D139" i="5" s="1"/>
  <c r="D138" i="5"/>
  <c r="J21" i="11"/>
  <c r="H96" i="5" s="1"/>
  <c r="H95" i="5"/>
  <c r="J13" i="11"/>
  <c r="L53" i="5" s="1"/>
  <c r="L52" i="5"/>
  <c r="D166" i="5"/>
  <c r="D181" i="5"/>
  <c r="J31" i="11"/>
  <c r="L139" i="5" s="1"/>
  <c r="L138" i="5"/>
  <c r="J27" i="11"/>
  <c r="H125" i="5" s="1"/>
  <c r="H124" i="5"/>
  <c r="J23" i="11"/>
  <c r="D110" i="5" s="1"/>
  <c r="D109" i="5"/>
  <c r="J19" i="11"/>
  <c r="L82" i="5" s="1"/>
  <c r="L81" i="5"/>
  <c r="J15" i="11"/>
  <c r="H68" i="5" s="1"/>
  <c r="H67" i="5"/>
  <c r="J11" i="11"/>
  <c r="D53" i="5" s="1"/>
  <c r="D52" i="5"/>
  <c r="J7" i="11"/>
  <c r="L25" i="5" s="1"/>
  <c r="L24" i="5"/>
  <c r="J3" i="11"/>
  <c r="H11" i="5" s="1"/>
  <c r="H10" i="5"/>
  <c r="L166" i="5"/>
  <c r="L181" i="5"/>
  <c r="J17" i="11"/>
  <c r="D82" i="5" s="1"/>
  <c r="D81" i="5"/>
  <c r="J25" i="11"/>
  <c r="L110" i="5" s="1"/>
  <c r="L109" i="5"/>
  <c r="J2" i="11"/>
  <c r="D11" i="5" s="1"/>
  <c r="D10" i="5"/>
  <c r="H24" i="5"/>
  <c r="L95" i="5"/>
  <c r="J9" i="11"/>
  <c r="H39" i="5" s="1"/>
  <c r="H38" i="5"/>
  <c r="J5" i="11"/>
  <c r="D25" i="5" s="1"/>
  <c r="D24" i="5"/>
  <c r="J40" i="11"/>
  <c r="L196" i="5" s="1"/>
  <c r="L195" i="5"/>
  <c r="J36" i="11"/>
  <c r="H181" i="5"/>
  <c r="H166" i="5"/>
  <c r="J32" i="11"/>
  <c r="D153" i="5" s="1"/>
  <c r="D152" i="5"/>
  <c r="J28" i="11"/>
  <c r="L125" i="5" s="1"/>
  <c r="L124" i="5"/>
  <c r="J24" i="11"/>
  <c r="H110" i="5" s="1"/>
  <c r="H109" i="5"/>
  <c r="J20" i="11"/>
  <c r="D96" i="5" s="1"/>
  <c r="D95" i="5"/>
  <c r="J16" i="11"/>
  <c r="L68" i="5" s="1"/>
  <c r="L67" i="5"/>
  <c r="J12" i="11"/>
  <c r="H53" i="5" s="1"/>
  <c r="H52" i="5"/>
  <c r="J8" i="11"/>
  <c r="D39" i="5" s="1"/>
  <c r="D38" i="5"/>
  <c r="J4" i="11"/>
  <c r="L11" i="5" s="1"/>
  <c r="L10" i="5"/>
  <c r="H138" i="5"/>
  <c r="J35" i="11"/>
  <c r="J38" i="11"/>
  <c r="D196" i="5" s="1"/>
  <c r="J41" i="11"/>
  <c r="D210" i="5" s="1"/>
  <c r="J37" i="11"/>
  <c r="K3" i="11"/>
  <c r="H12" i="5" s="1"/>
  <c r="K4" i="11"/>
  <c r="L12" i="5" s="1"/>
  <c r="K5" i="11"/>
  <c r="D26" i="5" s="1"/>
  <c r="K6" i="11"/>
  <c r="H26" i="5" s="1"/>
  <c r="K7" i="11"/>
  <c r="L26" i="5" s="1"/>
  <c r="K8" i="11"/>
  <c r="D40" i="5" s="1"/>
  <c r="K9" i="11"/>
  <c r="H40" i="5" s="1"/>
  <c r="K10" i="11"/>
  <c r="L40" i="5" s="1"/>
  <c r="K11" i="11"/>
  <c r="K12" i="11"/>
  <c r="H54" i="5" s="1"/>
  <c r="K13" i="11"/>
  <c r="L54" i="5" s="1"/>
  <c r="K14" i="11"/>
  <c r="D69" i="5" s="1"/>
  <c r="K15" i="11"/>
  <c r="K16" i="11"/>
  <c r="L69" i="5" s="1"/>
  <c r="K17" i="11"/>
  <c r="D83" i="5" s="1"/>
  <c r="K18" i="11"/>
  <c r="H83" i="5" s="1"/>
  <c r="K19" i="11"/>
  <c r="L83" i="5" s="1"/>
  <c r="K20" i="11"/>
  <c r="D97" i="5" s="1"/>
  <c r="K21" i="11"/>
  <c r="H97" i="5" s="1"/>
  <c r="K22" i="11"/>
  <c r="L97" i="5" s="1"/>
  <c r="K23" i="11"/>
  <c r="D111" i="5" s="1"/>
  <c r="K24" i="11"/>
  <c r="H111" i="5" s="1"/>
  <c r="K25" i="11"/>
  <c r="L111" i="5" s="1"/>
  <c r="K26" i="11"/>
  <c r="D126" i="5" s="1"/>
  <c r="K27" i="11"/>
  <c r="H126" i="5" s="1"/>
  <c r="K28" i="11"/>
  <c r="L126" i="5" s="1"/>
  <c r="K29" i="11"/>
  <c r="D140" i="5" s="1"/>
  <c r="K30" i="11"/>
  <c r="H140" i="5" s="1"/>
  <c r="K31" i="11"/>
  <c r="L140" i="5" s="1"/>
  <c r="K32" i="11"/>
  <c r="D154" i="5" s="1"/>
  <c r="K33" i="11"/>
  <c r="H154" i="5" s="1"/>
  <c r="K34" i="11"/>
  <c r="L154" i="5" s="1"/>
  <c r="K35" i="11"/>
  <c r="K36" i="11"/>
  <c r="K37" i="11"/>
  <c r="K38" i="11"/>
  <c r="D197" i="5" s="1"/>
  <c r="K39" i="11"/>
  <c r="H197" i="5" s="1"/>
  <c r="K40" i="11"/>
  <c r="L197" i="5" s="1"/>
  <c r="K41" i="11"/>
  <c r="D211" i="5" s="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2" i="11"/>
  <c r="D12" i="5" s="1"/>
  <c r="D5" i="5"/>
  <c r="D4" i="5"/>
  <c r="L183" i="13" l="1"/>
  <c r="L183" i="15"/>
  <c r="L183" i="14"/>
  <c r="L183" i="16"/>
  <c r="Q96" i="11"/>
  <c r="H12" i="14"/>
  <c r="H183" i="13"/>
  <c r="H183" i="14"/>
  <c r="H183" i="15"/>
  <c r="H183" i="16"/>
  <c r="Q97" i="11"/>
  <c r="L12" i="14"/>
  <c r="Q95" i="11"/>
  <c r="D12" i="14"/>
  <c r="D183" i="14"/>
  <c r="D183" i="16"/>
  <c r="D183" i="15"/>
  <c r="D182" i="15"/>
  <c r="D182" i="16"/>
  <c r="D182" i="14"/>
  <c r="H182" i="15"/>
  <c r="H182" i="16"/>
  <c r="H182" i="14"/>
  <c r="Q98" i="11"/>
  <c r="D26" i="14"/>
  <c r="L182" i="16"/>
  <c r="L182" i="15"/>
  <c r="L182" i="14"/>
  <c r="Q114" i="11"/>
  <c r="H12" i="16"/>
  <c r="Q120" i="11"/>
  <c r="H40" i="16"/>
  <c r="Q116" i="11"/>
  <c r="D26" i="16"/>
  <c r="Q119" i="11"/>
  <c r="D40" i="16"/>
  <c r="Q115" i="11"/>
  <c r="L12" i="16"/>
  <c r="Q118" i="11"/>
  <c r="L26" i="16"/>
  <c r="Q121" i="11"/>
  <c r="L40" i="16"/>
  <c r="Q117" i="11"/>
  <c r="H26" i="16"/>
  <c r="Q113" i="11"/>
  <c r="D12" i="16"/>
  <c r="Q109" i="11"/>
  <c r="H54" i="15"/>
  <c r="Q105" i="11"/>
  <c r="D40" i="15"/>
  <c r="Q101" i="11"/>
  <c r="L12" i="15"/>
  <c r="Q112" i="11"/>
  <c r="H69" i="15"/>
  <c r="Q108" i="11"/>
  <c r="D54" i="15"/>
  <c r="Q104" i="11"/>
  <c r="L26" i="15"/>
  <c r="Q100" i="11"/>
  <c r="H12" i="15"/>
  <c r="Q111" i="11"/>
  <c r="D69" i="15"/>
  <c r="Q107" i="11"/>
  <c r="L40" i="15"/>
  <c r="Q103" i="11"/>
  <c r="H26" i="15"/>
  <c r="Q99" i="11"/>
  <c r="D12" i="15"/>
  <c r="Q110" i="11"/>
  <c r="L54" i="15"/>
  <c r="Q106" i="11"/>
  <c r="H40" i="15"/>
  <c r="Q102" i="11"/>
  <c r="D26" i="15"/>
  <c r="Q93" i="11"/>
  <c r="L154" i="13"/>
  <c r="Q89" i="11"/>
  <c r="H140" i="13"/>
  <c r="Q85" i="11"/>
  <c r="D126" i="13"/>
  <c r="Q81" i="11"/>
  <c r="L97" i="13"/>
  <c r="Q77" i="11"/>
  <c r="H83" i="13"/>
  <c r="Q73" i="11"/>
  <c r="D69" i="13"/>
  <c r="Q69" i="11"/>
  <c r="L40" i="13"/>
  <c r="Q65" i="11"/>
  <c r="H26" i="13"/>
  <c r="Q61" i="11"/>
  <c r="D12" i="13"/>
  <c r="Q92" i="11"/>
  <c r="H154" i="13"/>
  <c r="Q88" i="11"/>
  <c r="D140" i="13"/>
  <c r="Q84" i="11"/>
  <c r="L111" i="13"/>
  <c r="Q80" i="11"/>
  <c r="H97" i="13"/>
  <c r="Q76" i="11"/>
  <c r="D83" i="13"/>
  <c r="Q72" i="11"/>
  <c r="L54" i="13"/>
  <c r="Q68" i="11"/>
  <c r="H40" i="13"/>
  <c r="Q64" i="11"/>
  <c r="D26" i="13"/>
  <c r="Q91" i="11"/>
  <c r="D154" i="13"/>
  <c r="Q87" i="11"/>
  <c r="L126" i="13"/>
  <c r="Q83" i="11"/>
  <c r="H111" i="13"/>
  <c r="Q79" i="11"/>
  <c r="D97" i="13"/>
  <c r="Q75" i="11"/>
  <c r="L69" i="13"/>
  <c r="Q71" i="11"/>
  <c r="H54" i="13"/>
  <c r="Q67" i="11"/>
  <c r="D40" i="13"/>
  <c r="Q63" i="11"/>
  <c r="L12" i="13"/>
  <c r="Q94" i="11"/>
  <c r="D168" i="13"/>
  <c r="Q90" i="11"/>
  <c r="L140" i="13"/>
  <c r="Q86" i="11"/>
  <c r="H126" i="13"/>
  <c r="Q82" i="11"/>
  <c r="D111" i="13"/>
  <c r="Q78" i="11"/>
  <c r="L83" i="13"/>
  <c r="Q74" i="11"/>
  <c r="H69" i="13"/>
  <c r="Q70" i="11"/>
  <c r="D54" i="13"/>
  <c r="Q66" i="11"/>
  <c r="L26" i="13"/>
  <c r="Q62" i="11"/>
  <c r="H12" i="13"/>
  <c r="Q59" i="11"/>
  <c r="L83" i="12"/>
  <c r="Q55" i="11"/>
  <c r="H69" i="12"/>
  <c r="Q51" i="11"/>
  <c r="D54" i="12"/>
  <c r="Q47" i="11"/>
  <c r="L26" i="12"/>
  <c r="Q43" i="11"/>
  <c r="H12" i="12"/>
  <c r="D183" i="12"/>
  <c r="D183" i="13"/>
  <c r="D182" i="12"/>
  <c r="D182" i="13"/>
  <c r="H182" i="12"/>
  <c r="H182" i="13"/>
  <c r="Q58" i="11"/>
  <c r="H83" i="12"/>
  <c r="Q54" i="11"/>
  <c r="D69" i="12"/>
  <c r="Q50" i="11"/>
  <c r="L40" i="12"/>
  <c r="Q46" i="11"/>
  <c r="H26" i="12"/>
  <c r="Q42" i="11"/>
  <c r="D12" i="12"/>
  <c r="L182" i="12"/>
  <c r="L182" i="13"/>
  <c r="Q57" i="11"/>
  <c r="D83" i="12"/>
  <c r="Q53" i="11"/>
  <c r="L54" i="12"/>
  <c r="Q49" i="11"/>
  <c r="H40" i="12"/>
  <c r="Q45" i="11"/>
  <c r="D26" i="12"/>
  <c r="Q60" i="11"/>
  <c r="D97" i="12"/>
  <c r="Q56" i="11"/>
  <c r="L69" i="12"/>
  <c r="Q52" i="11"/>
  <c r="H54" i="12"/>
  <c r="Q48" i="11"/>
  <c r="D40" i="12"/>
  <c r="Q44" i="11"/>
  <c r="L12" i="12"/>
  <c r="Q37" i="11"/>
  <c r="L183" i="12"/>
  <c r="Q36" i="11"/>
  <c r="H183" i="12"/>
  <c r="Q24" i="11"/>
  <c r="Q12" i="11"/>
  <c r="Q4" i="11"/>
  <c r="Q18" i="11"/>
  <c r="Q23" i="11"/>
  <c r="Q28" i="11"/>
  <c r="Q8" i="11"/>
  <c r="Q40" i="11"/>
  <c r="Q20" i="11"/>
  <c r="Q34" i="11"/>
  <c r="Q41" i="11"/>
  <c r="Q25" i="11"/>
  <c r="Q9" i="11"/>
  <c r="H183" i="5"/>
  <c r="H168" i="5"/>
  <c r="D182" i="5"/>
  <c r="D167" i="5"/>
  <c r="Q32" i="11"/>
  <c r="Q16" i="11"/>
  <c r="Q19" i="11"/>
  <c r="Q27" i="11"/>
  <c r="Q30" i="11"/>
  <c r="Q14" i="11"/>
  <c r="Q21" i="11"/>
  <c r="Q5" i="11"/>
  <c r="L168" i="5"/>
  <c r="L183" i="5"/>
  <c r="D168" i="5"/>
  <c r="Q35" i="11"/>
  <c r="D183" i="5"/>
  <c r="H69" i="5"/>
  <c r="Q15" i="11"/>
  <c r="D54" i="5"/>
  <c r="Q11" i="11"/>
  <c r="L182" i="5"/>
  <c r="L167" i="5"/>
  <c r="Q39" i="11"/>
  <c r="Q3" i="11"/>
  <c r="Q7" i="11"/>
  <c r="Q26" i="11"/>
  <c r="Q10" i="11"/>
  <c r="Q33" i="11"/>
  <c r="Q17" i="11"/>
  <c r="H167" i="5"/>
  <c r="H182" i="5"/>
  <c r="Q31" i="11"/>
  <c r="Q38" i="11"/>
  <c r="Q22" i="11"/>
  <c r="Q6" i="11"/>
  <c r="Q29" i="11"/>
  <c r="Q13" i="11"/>
  <c r="Q2" i="11"/>
  <c r="Q123" i="11" l="1"/>
  <c r="Q126" i="11" l="1"/>
  <c r="Q124" i="11"/>
  <c r="Q125" i="11" s="1"/>
  <c r="Q127" i="11" l="1"/>
  <c r="Q128" i="11" s="1"/>
  <c r="Q129" i="11" l="1"/>
</calcChain>
</file>

<file path=xl/sharedStrings.xml><?xml version="1.0" encoding="utf-8"?>
<sst xmlns="http://schemas.openxmlformats.org/spreadsheetml/2006/main" count="4601" uniqueCount="392">
  <si>
    <t>Item No.</t>
  </si>
  <si>
    <t>Barcode</t>
  </si>
  <si>
    <t>Description</t>
  </si>
  <si>
    <t>Brand</t>
  </si>
  <si>
    <t>Available</t>
  </si>
  <si>
    <t>Pcs/ctn</t>
  </si>
  <si>
    <t>Emoji</t>
  </si>
  <si>
    <t>Model</t>
  </si>
  <si>
    <t xml:space="preserve">Pcs/ctn
</t>
  </si>
  <si>
    <t>Order Quantity</t>
  </si>
  <si>
    <t>WH Price Bulk</t>
  </si>
  <si>
    <t xml:space="preserve">WH Price </t>
  </si>
  <si>
    <t>Bulk Quantity</t>
  </si>
  <si>
    <t>Bulk Cartons</t>
  </si>
  <si>
    <t>May 2018</t>
  </si>
  <si>
    <t>Bulk Discount</t>
  </si>
  <si>
    <t>117629B</t>
  </si>
  <si>
    <t>117550B</t>
  </si>
  <si>
    <t>120629B</t>
  </si>
  <si>
    <t>120550B</t>
  </si>
  <si>
    <t>124629B</t>
  </si>
  <si>
    <t>124550B</t>
  </si>
  <si>
    <t>127629B</t>
  </si>
  <si>
    <t>127550B</t>
  </si>
  <si>
    <t>141629B</t>
  </si>
  <si>
    <t>141550B</t>
  </si>
  <si>
    <t>722625B</t>
  </si>
  <si>
    <t>722550B</t>
  </si>
  <si>
    <t>739625B</t>
  </si>
  <si>
    <t>739550B</t>
  </si>
  <si>
    <t>746625B</t>
  </si>
  <si>
    <t>746550B</t>
  </si>
  <si>
    <t>144665B</t>
  </si>
  <si>
    <t>144552B</t>
  </si>
  <si>
    <t>2056665B</t>
  </si>
  <si>
    <t>2056010PB</t>
  </si>
  <si>
    <t>682552B</t>
  </si>
  <si>
    <t>678665B</t>
  </si>
  <si>
    <t>678552B</t>
  </si>
  <si>
    <t>680552B</t>
  </si>
  <si>
    <t>683552B</t>
  </si>
  <si>
    <t>7865111P</t>
  </si>
  <si>
    <t>677552B</t>
  </si>
  <si>
    <t>7875111P</t>
  </si>
  <si>
    <t>670550B</t>
  </si>
  <si>
    <t>670626B</t>
  </si>
  <si>
    <t>771625B</t>
  </si>
  <si>
    <t>771552B</t>
  </si>
  <si>
    <t>770625B</t>
  </si>
  <si>
    <t>770552B</t>
  </si>
  <si>
    <t>769625B</t>
  </si>
  <si>
    <t>769552B</t>
  </si>
  <si>
    <t>2046665B</t>
  </si>
  <si>
    <t>2046010PB</t>
  </si>
  <si>
    <t>2076665B</t>
  </si>
  <si>
    <t>2076010PB</t>
  </si>
  <si>
    <t>5206962052315</t>
  </si>
  <si>
    <t>5206962052377</t>
  </si>
  <si>
    <t>5206962054159</t>
  </si>
  <si>
    <t>5206962054210</t>
  </si>
  <si>
    <t>5206962053596</t>
  </si>
  <si>
    <t>5206962053640</t>
  </si>
  <si>
    <t>5206962054814</t>
  </si>
  <si>
    <t>5206962054876</t>
  </si>
  <si>
    <t>5206962054043</t>
  </si>
  <si>
    <t>5206962054098</t>
  </si>
  <si>
    <t>5206962030511</t>
  </si>
  <si>
    <t>5206962029751</t>
  </si>
  <si>
    <t>5206962030795</t>
  </si>
  <si>
    <t>5206962030818</t>
  </si>
  <si>
    <t>5206962030757</t>
  </si>
  <si>
    <t>5206962030771</t>
  </si>
  <si>
    <t>5206962055859</t>
  </si>
  <si>
    <t>5206962055910</t>
  </si>
  <si>
    <t>5206962085337</t>
  </si>
  <si>
    <t>5206962085290</t>
  </si>
  <si>
    <t>5206962030870</t>
  </si>
  <si>
    <t>5206962030313</t>
  </si>
  <si>
    <t>5206962030931</t>
  </si>
  <si>
    <t>5206962030894</t>
  </si>
  <si>
    <t>5206962030917</t>
  </si>
  <si>
    <t>5206962030856</t>
  </si>
  <si>
    <t>5206962030733</t>
  </si>
  <si>
    <t>5206962030238</t>
  </si>
  <si>
    <t>5206962029713</t>
  </si>
  <si>
    <t>5206962029676</t>
  </si>
  <si>
    <t>5206962029638</t>
  </si>
  <si>
    <t>5206962029652</t>
  </si>
  <si>
    <t>5206962029577</t>
  </si>
  <si>
    <t>5206962029591</t>
  </si>
  <si>
    <t>5206962085252</t>
  </si>
  <si>
    <t>5206962085214</t>
  </si>
  <si>
    <t>5206962085412</t>
  </si>
  <si>
    <t>5206962085375</t>
  </si>
  <si>
    <t>BACKPACK WITH TWO COM. &amp; FRONT POCKET BLINK D.117</t>
  </si>
  <si>
    <t>TEEN SQUARE PENCIL CASE BLINK D.117</t>
  </si>
  <si>
    <t>BACKPACK WITH TWO COM. &amp; FRONT POCKET BLINK D.120</t>
  </si>
  <si>
    <t>TEEN SQUARE PENCIL CASE BLINK D.120</t>
  </si>
  <si>
    <t>BACKPACK WITH TWO COM. &amp; FRONT POCKET BLINK D.124</t>
  </si>
  <si>
    <t>TEEN SQUARE PENCIL CASE BLINK D.124</t>
  </si>
  <si>
    <t>BACKPACK WITH TWO COM. &amp; FRONT POCKET BLINK D.127</t>
  </si>
  <si>
    <t>TEEN SQUARE PENCIL CASE BLINK D.127</t>
  </si>
  <si>
    <t>BACKPACK WITH TWO COM. &amp; FRONT POCKET BLINK D.141</t>
  </si>
  <si>
    <t>TEEN SQUARE PENCIL CASE BLINK D.141</t>
  </si>
  <si>
    <t>BACKPACK WITH SINGLE COMP.&amp; FRONT PCKT BLINK 722</t>
  </si>
  <si>
    <t>BACKPACK WITH SINGLE COMP.&amp; FRONT PCKT BLINK 739</t>
  </si>
  <si>
    <t>BACKPACK WITH SINGLE COMP.&amp; FRONT PCKT BLINK 746</t>
  </si>
  <si>
    <t>BACKPACK WITH FRONT POCKET &amp; 2 COPARTMENTS BLINK D.144</t>
  </si>
  <si>
    <t>ROUND PENCIL CASE BLINK D.144</t>
  </si>
  <si>
    <t>BACKPACK WITH FRONT POCKET BLINK D.205</t>
  </si>
  <si>
    <t>PENCIL CASE ROUND BLINK D.205</t>
  </si>
  <si>
    <t>PENCIL CASE RND BLINK 682</t>
  </si>
  <si>
    <t>BACKPACK WITH FRONT PCKT &amp; 2 COMP. BLINK 678</t>
  </si>
  <si>
    <t>PENCIL CASE RND BLINK 678</t>
  </si>
  <si>
    <t>PENCIL CASE RND BLINK 680</t>
  </si>
  <si>
    <t>PENCIL CASE RND BLINK 683</t>
  </si>
  <si>
    <t>BACKPACK BTS SQUARE WITH FLAP, BUCKLES, FRONT POCKET, EVA MOLDED BACK AND EXTENDABLE ZIPPER LINE 41CM</t>
  </si>
  <si>
    <t>PENCIL CASE RND BLINK 677</t>
  </si>
  <si>
    <t>BACKPACK WITH 2 COMP.&amp; 2 FR.&amp; 2 SIDE PCKTS  &amp; LAPTOP.BLINK 670</t>
  </si>
  <si>
    <t>BACKPACK WITH SINGLE COMP.&amp; FRONT PCKT BLINK 771</t>
  </si>
  <si>
    <t>PENCIL CASE RND BLINK 771</t>
  </si>
  <si>
    <t>BACKPACK WITH SINGLE COMP.&amp; FRONT PCKT BLINK 770</t>
  </si>
  <si>
    <t>PENCIL CASE RND BLINK 770</t>
  </si>
  <si>
    <t>BACKPACK WITH SINGLE COMP.&amp; FRONT PCKT BLINK 769</t>
  </si>
  <si>
    <t>PENCIL CASE RND BLINK 769</t>
  </si>
  <si>
    <t>BACKPACK WITH FRONT POCKET BLINK D.204</t>
  </si>
  <si>
    <t>PENCIL CASE ROUND BLINK D.204</t>
  </si>
  <si>
    <t>BACKPACK WITH FRONT POCKET BLINK D.207</t>
  </si>
  <si>
    <t>PENCIL CASE ROUND BLINK D.207</t>
  </si>
  <si>
    <t>Capacity</t>
  </si>
  <si>
    <t>Dims</t>
  </si>
  <si>
    <t>49H*33W*18L cm</t>
  </si>
  <si>
    <t>20H*10W*5L cm</t>
  </si>
  <si>
    <t>41H*30W*17L cm</t>
  </si>
  <si>
    <t>45H*31W*15L cm</t>
  </si>
  <si>
    <t>7.5H*21.5Wcm</t>
  </si>
  <si>
    <t>41H*28W*13L cm</t>
  </si>
  <si>
    <t>47,5H*31,5W*17L cm</t>
  </si>
  <si>
    <t>Order Value</t>
  </si>
  <si>
    <t>Blink</t>
  </si>
  <si>
    <t>1665M-6553</t>
  </si>
  <si>
    <t>1550-6553</t>
  </si>
  <si>
    <t>1665M-6554</t>
  </si>
  <si>
    <t>1010P-6554</t>
  </si>
  <si>
    <t>1550-6554</t>
  </si>
  <si>
    <t>1665M-6555</t>
  </si>
  <si>
    <t>1010P-6555</t>
  </si>
  <si>
    <t>1550-6555</t>
  </si>
  <si>
    <t>1665M-6547</t>
  </si>
  <si>
    <t>1665M-6563</t>
  </si>
  <si>
    <t>1550-6563</t>
  </si>
  <si>
    <t>1665M-6564</t>
  </si>
  <si>
    <t>1550-6564</t>
  </si>
  <si>
    <t>1665M-6565</t>
  </si>
  <si>
    <t>1550-6565</t>
  </si>
  <si>
    <t>1665M-6655</t>
  </si>
  <si>
    <t>1550-6655</t>
  </si>
  <si>
    <t>1665M-6656</t>
  </si>
  <si>
    <t>1550-6656</t>
  </si>
  <si>
    <t>BACKPACK WITH FRONT POCKET MATE D.553</t>
  </si>
  <si>
    <t>OVAL PENCIL CASE W 1 ZIPPER MATE D.553</t>
  </si>
  <si>
    <t>BACKPACK WITH FRONT POCKET MATE D.554</t>
  </si>
  <si>
    <t>PENCIL CASE ROUND MATE D.554</t>
  </si>
  <si>
    <t>OVAL PENCIL CASE W 1 ZIPPER MATE D.554</t>
  </si>
  <si>
    <t>BACKPACK WITH FRONT POCKET MATE D.555</t>
  </si>
  <si>
    <t>PENCIL CASE ROUND MATE D.555</t>
  </si>
  <si>
    <t>OVAL PENCIL CASE W 1 ZIPPER MATE D.555</t>
  </si>
  <si>
    <t>BACKPACK WITH FRONT POCKET MATE D.547</t>
  </si>
  <si>
    <t>BACKPACK WITH FRONT POCKET MATE D.563</t>
  </si>
  <si>
    <t>OVAL PENCIL CASE W 1 ZIPPER MATE D.563</t>
  </si>
  <si>
    <t>BACKPACK WITH FRONT POCKET MATE D.564</t>
  </si>
  <si>
    <t>OVAL PENCIL CASE W 1 ZIPPER MATE D.564</t>
  </si>
  <si>
    <t>BACKPACK WITH FRONT POCKET MATE D.565</t>
  </si>
  <si>
    <t>OVAL PENCIL CASE W 1 ZIPPER MATE D.565</t>
  </si>
  <si>
    <t>BACKPACK WITH FRONT POCKET MATE D.655</t>
  </si>
  <si>
    <t>OVAL PENCIL CASE W 1 ZIPPER MATE D.655</t>
  </si>
  <si>
    <t>BACKPACK WITH FRONT POCKET MATE D.656</t>
  </si>
  <si>
    <t>OVAL PENCIL CASE W 1 ZIPPER MATE D.656</t>
  </si>
  <si>
    <t>Mate</t>
  </si>
  <si>
    <t>5206962101228</t>
  </si>
  <si>
    <t>5206962100740</t>
  </si>
  <si>
    <t>5206962101242</t>
  </si>
  <si>
    <t>5206962099792</t>
  </si>
  <si>
    <t>5206962100771</t>
  </si>
  <si>
    <t>5206962101167</t>
  </si>
  <si>
    <t>5206962099815</t>
  </si>
  <si>
    <t>5206962100801</t>
  </si>
  <si>
    <t>5206962101365</t>
  </si>
  <si>
    <t>5206962101280</t>
  </si>
  <si>
    <t>5206962100894</t>
  </si>
  <si>
    <t>5206962101402</t>
  </si>
  <si>
    <t>5206962101044</t>
  </si>
  <si>
    <t>5206962101389</t>
  </si>
  <si>
    <t>5206962100955</t>
  </si>
  <si>
    <t>5206962101266</t>
  </si>
  <si>
    <t>5206962100863</t>
  </si>
  <si>
    <t>5206962101303</t>
  </si>
  <si>
    <t>5206962100924</t>
  </si>
  <si>
    <t>22,5LX8HX5,5W</t>
  </si>
  <si>
    <t>22,5LX8HX8W</t>
  </si>
  <si>
    <t>22,5LX5,5HX8W</t>
  </si>
  <si>
    <t>7535550S</t>
  </si>
  <si>
    <t>7535010P</t>
  </si>
  <si>
    <t>7525010P</t>
  </si>
  <si>
    <t>7775010P</t>
  </si>
  <si>
    <t>750625</t>
  </si>
  <si>
    <t>751625</t>
  </si>
  <si>
    <t>692665</t>
  </si>
  <si>
    <t>1665-6453</t>
  </si>
  <si>
    <t>1010PU-6453</t>
  </si>
  <si>
    <t>1550S-6453</t>
  </si>
  <si>
    <t>1665-6498</t>
  </si>
  <si>
    <t>1010PU-6498</t>
  </si>
  <si>
    <t>1550S-6498</t>
  </si>
  <si>
    <t>1665-6402</t>
  </si>
  <si>
    <t>1550S-6402</t>
  </si>
  <si>
    <t>1010PU-6402</t>
  </si>
  <si>
    <t>1665-6501</t>
  </si>
  <si>
    <t>1010PU-6501</t>
  </si>
  <si>
    <t>1550S-6501</t>
  </si>
  <si>
    <t>1665-6505</t>
  </si>
  <si>
    <t>1010PU-6505</t>
  </si>
  <si>
    <t>1550S-6505</t>
  </si>
  <si>
    <t>1665-6507</t>
  </si>
  <si>
    <t>1010PU-6507</t>
  </si>
  <si>
    <t>1550S-6507</t>
  </si>
  <si>
    <t>1665-6508</t>
  </si>
  <si>
    <t>1010PU-6508</t>
  </si>
  <si>
    <t>1550S-6508</t>
  </si>
  <si>
    <t>1665-6403</t>
  </si>
  <si>
    <t>1550S-6403</t>
  </si>
  <si>
    <t>1010PU-6403</t>
  </si>
  <si>
    <t>BACKPACK WITH SINGLE COMP.&amp; FRONT PCKT STREET LAB 753</t>
  </si>
  <si>
    <t>TEEN SQUARE PENCIL CASE WITH 1 ZIPPER STREET LAB D.753</t>
  </si>
  <si>
    <t>ROUND PENCIL CASE STREET LAB D.753</t>
  </si>
  <si>
    <t>BACKPACK WITH SINGLE COMP.&amp; FRONT PCKT STREET LAB 752</t>
  </si>
  <si>
    <t>ROUND PENCIL CASE STREET LAB D.752</t>
  </si>
  <si>
    <t>BACKPACK WITH FRONT POCKET &amp; 2 COPARTMENTS STREET LAB D.777</t>
  </si>
  <si>
    <t>ROUND PENCIL CASE STREET LAB D.777</t>
  </si>
  <si>
    <t>BACKPACK WITH SINGLE COMP.&amp; FRONT PCKT STREET LAB 750</t>
  </si>
  <si>
    <t>BACKPACK WITH SINGLE COMP.&amp; FRONT PCKT STREET LAB 751</t>
  </si>
  <si>
    <t>BACKPACK WITH FRONT POCKET &amp; 2 COPARTMENTS STREET LAB D.692</t>
  </si>
  <si>
    <t>BACKPACK WITH FRONT POCKET &amp; 2 COPARTMENTS STREET LAB D.453</t>
  </si>
  <si>
    <t>ROUND PENCIL CASE STREET LAB D.453</t>
  </si>
  <si>
    <t>TEEN SQUARE PENCIL CASE WITH 1 ZIPPER STREET LAB D.453</t>
  </si>
  <si>
    <t>BACKPACK WITH FRONT POCKET &amp; 2 COPARTMENTS STREET LAB D.498</t>
  </si>
  <si>
    <t>ROUND PENCIL CASE STREET LAB D.498</t>
  </si>
  <si>
    <t>TEEN SQUARE PENCIL CASE WITH 1 ZIPPER STREET LAB D.498</t>
  </si>
  <si>
    <t>BACKPACK WITH FRONT POCKET &amp; 2 COPARTMENTS STREET LAB D.402</t>
  </si>
  <si>
    <t>TEEN SQUARE PENCIL CASE WITH 1 ZIPPER STREET LAB D.402</t>
  </si>
  <si>
    <t>ROUND PENCIL CASE STREET LAB D.402</t>
  </si>
  <si>
    <t>BACKPACK WITH FRONT POCKET &amp; 2 COPARTMENTS STREET LAB D.501</t>
  </si>
  <si>
    <t>ROUND PENCIL CASE STREET LAB D.501</t>
  </si>
  <si>
    <t>TEEN SQUARE PENCIL CASE WITH 1 ZIPPER STREET LAB D.501</t>
  </si>
  <si>
    <t>BACKPACK WITH FRONT POCKET &amp; 2 COPARTMENTS STREET LAB D.505</t>
  </si>
  <si>
    <t>ROUND PENCIL CASE STREET LAB D.505</t>
  </si>
  <si>
    <t>TEEN SQUARE PENCIL CASE WITH 1 ZIPPER STREET LAB D.505</t>
  </si>
  <si>
    <t>BACKPACK WITH FRONT POCKET &amp; 2 COPARTMENTS STREET LAB D.507</t>
  </si>
  <si>
    <t>ROUND PENCIL CASE STREET LAB D.507</t>
  </si>
  <si>
    <t>TEEN SQUARE PENCIL CASE WITH 1 ZIPPER STREET LAB D.507</t>
  </si>
  <si>
    <t>BACKPACK WITH FRONT POCKET &amp; 2 COPARTMENTS STREET LAB D.508</t>
  </si>
  <si>
    <t>ROUND PENCIL CASE STREET LAB D.508</t>
  </si>
  <si>
    <t>TEEN SQUARE PENCIL CASE WITH 1 ZIPPER STREET LAB D.508</t>
  </si>
  <si>
    <t>BACKPACK WITH FRONT POCKET &amp; 2 COPARTMENTS STREET LAB D.403</t>
  </si>
  <si>
    <t>TEEN SQUARE PENCIL CASE WITH 1 ZIPPER STREET LAB D.403</t>
  </si>
  <si>
    <t>ROUND PENCIL CASE STREET LAB D.403</t>
  </si>
  <si>
    <t>5206962026910</t>
  </si>
  <si>
    <t>5206962075888</t>
  </si>
  <si>
    <t>5206962074676</t>
  </si>
  <si>
    <t>5206962026897</t>
  </si>
  <si>
    <t>5206962074737</t>
  </si>
  <si>
    <t>5206962056429</t>
  </si>
  <si>
    <t>5206962074706</t>
  </si>
  <si>
    <t>5206962026859</t>
  </si>
  <si>
    <t>5206962026873</t>
  </si>
  <si>
    <t>5206962056603</t>
  </si>
  <si>
    <t>5206962094261</t>
  </si>
  <si>
    <t>5206962094629</t>
  </si>
  <si>
    <t>5206962094803</t>
  </si>
  <si>
    <t>5206962094285</t>
  </si>
  <si>
    <t>5206962094643</t>
  </si>
  <si>
    <t>5206962094827</t>
  </si>
  <si>
    <t>5206962094223</t>
  </si>
  <si>
    <t>5206962094766</t>
  </si>
  <si>
    <t>5206962094582</t>
  </si>
  <si>
    <t>5206962094308</t>
  </si>
  <si>
    <t>5206962094667</t>
  </si>
  <si>
    <t>5206962094841</t>
  </si>
  <si>
    <t>5206962094346</t>
  </si>
  <si>
    <t>5206962094704</t>
  </si>
  <si>
    <t>5206962094889</t>
  </si>
  <si>
    <t>5206962094360</t>
  </si>
  <si>
    <t>5206962094728</t>
  </si>
  <si>
    <t>5206962094902</t>
  </si>
  <si>
    <t>5206962094384</t>
  </si>
  <si>
    <t>5206962094742</t>
  </si>
  <si>
    <t>5206962094926</t>
  </si>
  <si>
    <t>5206962094247</t>
  </si>
  <si>
    <t>5206962094780</t>
  </si>
  <si>
    <t>5206962094605</t>
  </si>
  <si>
    <t>Street Lab</t>
  </si>
  <si>
    <t>8H*21.5Wcm</t>
  </si>
  <si>
    <t>1665-7126</t>
  </si>
  <si>
    <t>1562-7126</t>
  </si>
  <si>
    <t>1665-7156</t>
  </si>
  <si>
    <t>1562-7156</t>
  </si>
  <si>
    <t>BACKPACK EMOJI WITH TWO COMPARTMENTS 45CM D.126</t>
  </si>
  <si>
    <t>PENCIL CASE 2 ZIPPERS (SIZE OF 3 ZIP) EMOJI MOVIE BLUE D.126</t>
  </si>
  <si>
    <t>BACKPACK EMOJI WITH TWO COMPARTMENTS 45CM D.156</t>
  </si>
  <si>
    <t>PENCIL CASE 2 ZIPPERS (SIZE OF 3zip) SMILEY FACES D.156</t>
  </si>
  <si>
    <t>3800155115447</t>
  </si>
  <si>
    <t>3800155117489</t>
  </si>
  <si>
    <t>5206962108456</t>
  </si>
  <si>
    <t>3800155117519</t>
  </si>
  <si>
    <t>19,5X12,5X7 cm</t>
  </si>
  <si>
    <t>7298801</t>
  </si>
  <si>
    <t>7358101</t>
  </si>
  <si>
    <t>7358102</t>
  </si>
  <si>
    <t>7358116</t>
  </si>
  <si>
    <t>7358117</t>
  </si>
  <si>
    <t>7358119</t>
  </si>
  <si>
    <t>7298803</t>
  </si>
  <si>
    <t>7298841</t>
  </si>
  <si>
    <t>7298843</t>
  </si>
  <si>
    <t>7339101</t>
  </si>
  <si>
    <t>7339102</t>
  </si>
  <si>
    <t>7339114</t>
  </si>
  <si>
    <t>7339115</t>
  </si>
  <si>
    <t>7339116</t>
  </si>
  <si>
    <t>4053986206306</t>
  </si>
  <si>
    <t>4055262370381</t>
  </si>
  <si>
    <t>4055262370404</t>
  </si>
  <si>
    <t>4053986206344</t>
  </si>
  <si>
    <t>Puma</t>
  </si>
  <si>
    <t>PUMA BACKPACK BUZZ BLACK</t>
  </si>
  <si>
    <t>BACKPACK PUMA BUZZ BLUE</t>
  </si>
  <si>
    <t>BACKPACK PUMA BUZZ ROSE VIOLET</t>
  </si>
  <si>
    <t>BACKPACK PUMA BUZZ ASPHALT</t>
  </si>
  <si>
    <t>BACKPACK PUMA BUZZ BLUE DANUBE</t>
  </si>
  <si>
    <t>PUMA ACADEMY BACKPACK - CELERY RAPTURE ROSE CALI-GRAPHIC</t>
  </si>
  <si>
    <t>PUMA ACADEMY BACKPACK ANDEAN TOUCAN-HEX</t>
  </si>
  <si>
    <t>BACKPACK PUMA ACADEMY BRIGHT PLASMA - SHARD</t>
  </si>
  <si>
    <t>PUMA PIONEER BACKPACK BLACK</t>
  </si>
  <si>
    <t>PUMA PIONEER BACKPACK NEW NAVY</t>
  </si>
  <si>
    <t>PUMA PIONEER BACKPACK ROSE VIOLET</t>
  </si>
  <si>
    <t>PUMA PIONEER BACKPACK BLUE DANUBE</t>
  </si>
  <si>
    <t>PUMA PIONEER BACKPACK GREEN GECKO</t>
  </si>
  <si>
    <t>PUMA ACADEMY BACKPACK - BLACK</t>
  </si>
  <si>
    <t>Academy</t>
  </si>
  <si>
    <t>Buzz</t>
  </si>
  <si>
    <t>Pioneer</t>
  </si>
  <si>
    <t>50H*31W*16L cm</t>
  </si>
  <si>
    <t>46H*31W*21L cm</t>
  </si>
  <si>
    <t>1248866001</t>
  </si>
  <si>
    <t>1248866009</t>
  </si>
  <si>
    <t>1256655001</t>
  </si>
  <si>
    <t>1273274002</t>
  </si>
  <si>
    <t>1273274600</t>
  </si>
  <si>
    <t>1273274001</t>
  </si>
  <si>
    <t>1273274040</t>
  </si>
  <si>
    <t>1273274400</t>
  </si>
  <si>
    <t>1273274654</t>
  </si>
  <si>
    <t>887907609334</t>
  </si>
  <si>
    <t>888728993930</t>
  </si>
  <si>
    <t>888376407858</t>
  </si>
  <si>
    <t>888728992636</t>
  </si>
  <si>
    <t>888728574061</t>
  </si>
  <si>
    <t>888728574047</t>
  </si>
  <si>
    <t>UA BACKPACK BLACK  1 MAIN COMPARTMENT AND LAPTOP CASE</t>
  </si>
  <si>
    <t>UA BACKPACK BLACK-GREEN  1 MAIN COMPARTMENT AND LAPTOP CASE</t>
  </si>
  <si>
    <t>UA BACKPACK BLACK WITH 1 MAIN, 1 SECONDARY AND 2 SIDE POCKETS</t>
  </si>
  <si>
    <t>UA ΕΦΗΒΙΚΗ ΜΑΥΡΗ ΜΕ 2 ΘΗΚΕΣ,  1ΠΛΑΪΝΗ ΤΣΕΠΗ ΚΑΙ 1 ΜΠΡΟΣΤΙΝΗ</t>
  </si>
  <si>
    <t>UA ΕΦΗΒΙΚΗ RED ΜΕ 2 ΘΗΚΕΣ,  1ΠΛΑΪΝΗ ΤΣΕΠΗ ΚΑΙ 1 ΜΠΡΟΣΤΙΝΗ</t>
  </si>
  <si>
    <t>UA BACKPACK GRAPHITE WEB WITH TWO COMPARTMENT, 1 SIDE WATER POCKET AND FRONG POCKET</t>
  </si>
  <si>
    <t>UA BACKPACK ROYAL BLUE WEB WITH TWO COMPARTMENT, 1 SIDE WATER POCKET AND FRONG POCKET</t>
  </si>
  <si>
    <t>UA BACKPACK FUSCHIA WEB WITH TWO COMPARTMENT, 1 SIDE WATER POCKET AND FRONG POCKET</t>
  </si>
  <si>
    <t>Under Armor</t>
  </si>
  <si>
    <t>48H*30,5W*10L cm</t>
  </si>
  <si>
    <t>45,7H*33W*20L cm</t>
  </si>
  <si>
    <t>45,7H*30,5W*20,3L cm</t>
  </si>
  <si>
    <t>UA BACKPACK BLACK WEB -PINK ZIP WITH 2 COMPARTMENTS AND SUNGLASSES POCKET</t>
  </si>
  <si>
    <t>Discount</t>
  </si>
  <si>
    <t>Carriage Charge</t>
  </si>
  <si>
    <t>Total Net</t>
  </si>
  <si>
    <t>VAT</t>
  </si>
  <si>
    <t>Total Amount</t>
  </si>
  <si>
    <t>SRP EU</t>
  </si>
  <si>
    <r>
      <t xml:space="preserve">Total Before Discount </t>
    </r>
    <r>
      <rPr>
        <b/>
        <sz val="12"/>
        <rFont val="Calibri"/>
        <family val="2"/>
      </rPr>
      <t>€</t>
    </r>
  </si>
  <si>
    <t>PENCIL CASE SQUARE, COMP.INSIDE BLINK D.722</t>
  </si>
  <si>
    <t>PENCIL CASE SQUARE, COMP.INSIDE BLINK D.739</t>
  </si>
  <si>
    <t>PENCIL CASE SQUARE, COMP.INSIDE BLINK D.746</t>
  </si>
  <si>
    <t>PENCIL CASE SQUARE, COMP.INSIDE BLINK D.670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</si>
</sst>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809]#,##0.00"/>
    <numFmt numFmtId="166" formatCode="\&gt;####"/>
    <numFmt numFmtId="167" formatCode="##\L"/>
    <numFmt numFmtId="168" formatCode="[$€-2]\ #,##0.00"/>
  </numFmts>
  <fonts count="18">
    <font>
      <sz val="12"/>
      <name val="宋体"/>
      <charset val="134"/>
    </font>
    <font>
      <sz val="12"/>
      <name val="宋体"/>
      <charset val="134"/>
    </font>
    <font>
      <b/>
      <u/>
      <sz val="16"/>
      <name val="Calibri"/>
      <family val="2"/>
      <scheme val="minor"/>
    </font>
    <font>
      <u/>
      <sz val="12"/>
      <name val="宋体"/>
      <charset val="134"/>
    </font>
    <font>
      <b/>
      <u/>
      <sz val="12"/>
      <name val="Calibri"/>
      <family val="2"/>
      <scheme val="minor"/>
    </font>
    <font>
      <b/>
      <sz val="8"/>
      <name val="Calibri"/>
      <family val="2"/>
    </font>
    <font>
      <u/>
      <sz val="12"/>
      <color indexed="12"/>
      <name val="宋体"/>
      <charset val="134"/>
    </font>
    <font>
      <sz val="8"/>
      <name val="Calibri"/>
      <family val="2"/>
    </font>
    <font>
      <sz val="10"/>
      <name val="Arial"/>
      <family val="2"/>
    </font>
    <font>
      <sz val="8"/>
      <color theme="1"/>
      <name val="Calibri"/>
      <family val="2"/>
      <scheme val="minor"/>
    </font>
    <font>
      <sz val="8"/>
      <name val="Calibri Light"/>
      <family val="2"/>
      <scheme val="major"/>
    </font>
    <font>
      <b/>
      <sz val="12"/>
      <name val="Calibri"/>
      <family val="2"/>
      <scheme val="minor"/>
    </font>
    <font>
      <b/>
      <sz val="12"/>
      <name val="宋体"/>
    </font>
    <font>
      <b/>
      <sz val="10"/>
      <name val="Calibri"/>
      <family val="2"/>
      <scheme val="minor"/>
    </font>
    <font>
      <sz val="10"/>
      <name val="Calibri"/>
      <family val="2"/>
      <scheme val="minor"/>
    </font>
    <font>
      <sz val="10"/>
      <name val="Calibri"/>
      <family val="2"/>
    </font>
    <font>
      <b/>
      <sz val="12"/>
      <name val="Calibri"/>
      <family val="2"/>
    </font>
    <font>
      <b/>
      <sz val="10"/>
      <name val="Calibri"/>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2">
    <border>
      <left/>
      <right/>
      <top/>
      <bottom/>
      <diagonal/>
    </border>
    <border>
      <left style="medium">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hair">
        <color indexed="64"/>
      </left>
      <right style="medium">
        <color indexed="64"/>
      </right>
      <top style="hair">
        <color indexed="64"/>
      </top>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s>
  <cellStyleXfs count="5">
    <xf numFmtId="0" fontId="0" fillId="0" borderId="0"/>
    <xf numFmtId="0" fontId="6" fillId="0" borderId="0" applyNumberFormat="0" applyFill="0" applyBorder="0" applyAlignment="0" applyProtection="0">
      <alignment vertical="top"/>
      <protection locked="0"/>
    </xf>
    <xf numFmtId="0" fontId="8" fillId="0" borderId="0" applyNumberFormat="0" applyBorder="0" applyAlignment="0" applyProtection="0">
      <alignment vertical="center"/>
    </xf>
    <xf numFmtId="0" fontId="8" fillId="0" borderId="0" applyNumberFormat="0" applyBorder="0" applyAlignment="0" applyProtection="0">
      <alignment vertical="center"/>
    </xf>
    <xf numFmtId="0" fontId="1" fillId="0" borderId="0"/>
  </cellStyleXfs>
  <cellXfs count="85">
    <xf numFmtId="0" fontId="0" fillId="0" borderId="0" xfId="0"/>
    <xf numFmtId="0" fontId="4" fillId="0" borderId="1" xfId="0" applyFont="1" applyBorder="1" applyAlignment="1">
      <alignment horizontal="center" vertical="top"/>
    </xf>
    <xf numFmtId="0" fontId="4" fillId="0" borderId="0" xfId="0" applyFont="1" applyBorder="1" applyAlignment="1">
      <alignment horizontal="center" vertical="top"/>
    </xf>
    <xf numFmtId="0" fontId="0" fillId="0" borderId="0" xfId="0" applyBorder="1" applyAlignment="1">
      <alignment horizontal="center"/>
    </xf>
    <xf numFmtId="0" fontId="5" fillId="0" borderId="2" xfId="0" applyFont="1" applyBorder="1" applyAlignment="1">
      <alignment horizontal="center" vertical="center"/>
    </xf>
    <xf numFmtId="49" fontId="7" fillId="0" borderId="3" xfId="1" applyNumberFormat="1" applyFont="1" applyFill="1" applyBorder="1" applyAlignment="1" applyProtection="1">
      <alignment horizontal="center" vertical="center" wrapText="1"/>
    </xf>
    <xf numFmtId="164" fontId="5" fillId="0" borderId="2" xfId="0" applyNumberFormat="1" applyFont="1" applyBorder="1" applyAlignment="1">
      <alignment horizontal="center" vertical="center"/>
    </xf>
    <xf numFmtId="1" fontId="5" fillId="0" borderId="2" xfId="0" applyNumberFormat="1" applyFont="1" applyBorder="1" applyAlignment="1">
      <alignment horizontal="center" vertical="center" wrapText="1"/>
    </xf>
    <xf numFmtId="0" fontId="7" fillId="0" borderId="2" xfId="1" applyNumberFormat="1" applyFont="1" applyFill="1" applyBorder="1" applyAlignment="1" applyProtection="1">
      <alignment horizontal="center" vertical="center" wrapText="1"/>
    </xf>
    <xf numFmtId="0" fontId="7" fillId="0" borderId="0" xfId="1" applyNumberFormat="1" applyFont="1" applyFill="1" applyBorder="1" applyAlignment="1" applyProtection="1">
      <alignment horizontal="center" vertical="center" wrapText="1"/>
    </xf>
    <xf numFmtId="165" fontId="7" fillId="0" borderId="2" xfId="1" applyNumberFormat="1" applyFont="1" applyFill="1" applyBorder="1" applyAlignment="1" applyProtection="1">
      <alignment horizontal="center" vertical="center" wrapText="1"/>
    </xf>
    <xf numFmtId="164" fontId="5" fillId="0" borderId="7" xfId="0" applyNumberFormat="1" applyFont="1" applyFill="1" applyBorder="1" applyAlignment="1">
      <alignment horizontal="center" vertical="center"/>
    </xf>
    <xf numFmtId="166" fontId="7" fillId="0" borderId="0" xfId="1" applyNumberFormat="1" applyFont="1" applyFill="1" applyBorder="1" applyAlignment="1" applyProtection="1">
      <alignment horizontal="center" vertical="center" wrapText="1"/>
    </xf>
    <xf numFmtId="10" fontId="7" fillId="0" borderId="3" xfId="1" applyNumberFormat="1" applyFont="1" applyFill="1" applyBorder="1" applyAlignment="1" applyProtection="1">
      <alignment horizontal="center" vertical="center" wrapText="1"/>
    </xf>
    <xf numFmtId="1" fontId="7" fillId="0" borderId="0" xfId="1" applyNumberFormat="1" applyFont="1" applyFill="1" applyBorder="1" applyAlignment="1" applyProtection="1">
      <alignment horizontal="center" vertical="center" wrapText="1"/>
    </xf>
    <xf numFmtId="1" fontId="5" fillId="0" borderId="11" xfId="0" applyNumberFormat="1" applyFont="1" applyBorder="1" applyAlignment="1">
      <alignment horizontal="center" vertical="center" wrapText="1"/>
    </xf>
    <xf numFmtId="0" fontId="7" fillId="0" borderId="11" xfId="1" applyNumberFormat="1" applyFont="1" applyFill="1" applyBorder="1" applyAlignment="1" applyProtection="1">
      <alignment horizontal="center" vertical="center" wrapText="1"/>
    </xf>
    <xf numFmtId="0" fontId="2" fillId="0" borderId="1" xfId="0" applyFont="1" applyBorder="1" applyAlignment="1">
      <alignment wrapText="1"/>
    </xf>
    <xf numFmtId="0" fontId="4" fillId="0" borderId="4" xfId="0" applyFont="1" applyBorder="1" applyAlignment="1">
      <alignment horizontal="center" vertical="top"/>
    </xf>
    <xf numFmtId="166" fontId="7" fillId="0" borderId="4" xfId="1" applyNumberFormat="1" applyFont="1" applyFill="1" applyBorder="1" applyAlignment="1" applyProtection="1">
      <alignment horizontal="center" vertical="center" wrapText="1"/>
    </xf>
    <xf numFmtId="0" fontId="7" fillId="0" borderId="14" xfId="1" applyNumberFormat="1" applyFont="1" applyFill="1" applyBorder="1" applyAlignment="1" applyProtection="1">
      <alignment horizontal="center" vertical="center" wrapText="1"/>
    </xf>
    <xf numFmtId="165" fontId="7" fillId="0" borderId="14" xfId="1" applyNumberFormat="1" applyFont="1" applyFill="1" applyBorder="1" applyAlignment="1" applyProtection="1">
      <alignment horizontal="center" vertical="center" wrapText="1"/>
    </xf>
    <xf numFmtId="1" fontId="7" fillId="0" borderId="4" xfId="1" applyNumberFormat="1" applyFont="1" applyFill="1" applyBorder="1" applyAlignment="1" applyProtection="1">
      <alignment horizontal="center" vertical="center" wrapText="1"/>
    </xf>
    <xf numFmtId="0" fontId="7" fillId="0" borderId="15" xfId="1" applyNumberFormat="1" applyFont="1" applyFill="1" applyBorder="1" applyAlignment="1" applyProtection="1">
      <alignment horizontal="center" vertical="center" wrapText="1"/>
    </xf>
    <xf numFmtId="0" fontId="3" fillId="0" borderId="0" xfId="0" applyFont="1" applyBorder="1" applyAlignment="1">
      <alignment wrapText="1"/>
    </xf>
    <xf numFmtId="0" fontId="3" fillId="0" borderId="4" xfId="0" applyFont="1" applyBorder="1" applyAlignment="1">
      <alignment wrapText="1"/>
    </xf>
    <xf numFmtId="0" fontId="9" fillId="3" borderId="8" xfId="0" applyNumberFormat="1" applyFont="1" applyFill="1" applyBorder="1" applyAlignment="1">
      <alignment horizontal="left" vertical="center"/>
    </xf>
    <xf numFmtId="49" fontId="9" fillId="3" borderId="8" xfId="0" applyNumberFormat="1" applyFont="1" applyFill="1" applyBorder="1" applyAlignment="1">
      <alignment horizontal="center" vertical="center"/>
    </xf>
    <xf numFmtId="167" fontId="10" fillId="0" borderId="0" xfId="0" applyNumberFormat="1" applyFont="1" applyAlignment="1">
      <alignment horizontal="center" vertical="center"/>
    </xf>
    <xf numFmtId="0" fontId="9" fillId="3" borderId="8" xfId="0" applyFont="1" applyFill="1" applyBorder="1" applyAlignment="1">
      <alignment horizontal="center" vertical="center"/>
    </xf>
    <xf numFmtId="165" fontId="0" fillId="0" borderId="0" xfId="0" applyNumberFormat="1"/>
    <xf numFmtId="167" fontId="10" fillId="0" borderId="0" xfId="0" applyNumberFormat="1" applyFont="1" applyBorder="1" applyAlignment="1">
      <alignment horizontal="center" vertical="center"/>
    </xf>
    <xf numFmtId="167" fontId="10" fillId="0" borderId="4" xfId="0" applyNumberFormat="1" applyFont="1" applyBorder="1" applyAlignment="1">
      <alignment horizontal="center" vertical="center"/>
    </xf>
    <xf numFmtId="0" fontId="11" fillId="0" borderId="0" xfId="0" applyFont="1" applyBorder="1" applyAlignment="1">
      <alignment horizontal="center" vertical="top"/>
    </xf>
    <xf numFmtId="0" fontId="0" fillId="0" borderId="0" xfId="0" applyFont="1" applyBorder="1" applyAlignment="1">
      <alignment horizontal="center"/>
    </xf>
    <xf numFmtId="0" fontId="11" fillId="0" borderId="4" xfId="0" applyFont="1" applyBorder="1" applyAlignment="1">
      <alignment horizontal="center" vertical="top"/>
    </xf>
    <xf numFmtId="1" fontId="5" fillId="0" borderId="19" xfId="0" applyNumberFormat="1" applyFont="1" applyBorder="1" applyAlignment="1">
      <alignment horizontal="center" vertical="center" wrapText="1"/>
    </xf>
    <xf numFmtId="0" fontId="5" fillId="0" borderId="20" xfId="0" applyFont="1" applyBorder="1" applyAlignment="1">
      <alignment horizontal="center" vertical="center"/>
    </xf>
    <xf numFmtId="1" fontId="7" fillId="0" borderId="10" xfId="1" applyNumberFormat="1" applyFont="1" applyFill="1" applyBorder="1" applyAlignment="1" applyProtection="1">
      <alignment horizontal="center" vertical="center" wrapText="1"/>
    </xf>
    <xf numFmtId="166" fontId="7" fillId="0" borderId="10" xfId="1" applyNumberFormat="1" applyFont="1" applyFill="1" applyBorder="1" applyAlignment="1" applyProtection="1">
      <alignment horizontal="center" vertical="center" wrapText="1"/>
    </xf>
    <xf numFmtId="0" fontId="9" fillId="3" borderId="21" xfId="0" applyNumberFormat="1" applyFont="1" applyFill="1" applyBorder="1" applyAlignment="1">
      <alignment horizontal="left" vertical="center"/>
    </xf>
    <xf numFmtId="49" fontId="9" fillId="3" borderId="21" xfId="0" applyNumberFormat="1" applyFont="1" applyFill="1" applyBorder="1" applyAlignment="1">
      <alignment horizontal="center" vertical="center"/>
    </xf>
    <xf numFmtId="167" fontId="10" fillId="0" borderId="10" xfId="0" applyNumberFormat="1" applyFont="1" applyBorder="1" applyAlignment="1">
      <alignment horizontal="center" vertical="center"/>
    </xf>
    <xf numFmtId="49" fontId="7" fillId="0" borderId="22" xfId="1" applyNumberFormat="1" applyFont="1" applyFill="1" applyBorder="1" applyAlignment="1" applyProtection="1">
      <alignment horizontal="center" vertical="center" wrapText="1"/>
    </xf>
    <xf numFmtId="0" fontId="9" fillId="3" borderId="21" xfId="0" applyFont="1" applyFill="1" applyBorder="1" applyAlignment="1">
      <alignment horizontal="center" vertical="center"/>
    </xf>
    <xf numFmtId="10" fontId="7" fillId="0" borderId="28" xfId="1" applyNumberFormat="1" applyFont="1" applyFill="1" applyBorder="1" applyAlignment="1" applyProtection="1">
      <alignment horizontal="center" vertical="center" wrapText="1"/>
    </xf>
    <xf numFmtId="10" fontId="7" fillId="0" borderId="27" xfId="1" applyNumberFormat="1" applyFont="1" applyFill="1" applyBorder="1" applyAlignment="1" applyProtection="1">
      <alignment horizontal="center" vertical="center" wrapText="1"/>
    </xf>
    <xf numFmtId="10" fontId="14" fillId="0" borderId="23" xfId="0" applyNumberFormat="1" applyFont="1" applyBorder="1" applyAlignment="1">
      <alignment horizontal="center" vertical="center"/>
    </xf>
    <xf numFmtId="0" fontId="0" fillId="0" borderId="0" xfId="0" applyBorder="1" applyAlignment="1">
      <alignment horizontal="center"/>
    </xf>
    <xf numFmtId="168" fontId="7" fillId="0" borderId="2" xfId="1" applyNumberFormat="1" applyFont="1" applyFill="1" applyBorder="1" applyAlignment="1" applyProtection="1">
      <alignment horizontal="center" vertical="center" wrapText="1"/>
    </xf>
    <xf numFmtId="168" fontId="7" fillId="0" borderId="11" xfId="1" applyNumberFormat="1" applyFont="1" applyFill="1" applyBorder="1" applyAlignment="1" applyProtection="1">
      <alignment horizontal="center" vertical="center" wrapText="1"/>
    </xf>
    <xf numFmtId="168" fontId="13" fillId="0" borderId="23" xfId="0" applyNumberFormat="1" applyFont="1" applyFill="1" applyBorder="1" applyAlignment="1">
      <alignment horizontal="center" vertical="center"/>
    </xf>
    <xf numFmtId="168" fontId="15" fillId="0" borderId="23" xfId="1" applyNumberFormat="1" applyFont="1" applyFill="1" applyBorder="1" applyAlignment="1" applyProtection="1">
      <alignment horizontal="center" vertical="center" wrapText="1"/>
    </xf>
    <xf numFmtId="168" fontId="15" fillId="0" borderId="29" xfId="1" applyNumberFormat="1" applyFont="1" applyFill="1" applyBorder="1" applyAlignment="1" applyProtection="1">
      <alignment horizontal="center" vertical="center" wrapText="1"/>
    </xf>
    <xf numFmtId="168" fontId="7" fillId="0" borderId="14" xfId="1" applyNumberFormat="1" applyFont="1" applyFill="1" applyBorder="1" applyAlignment="1" applyProtection="1">
      <alignment horizontal="center" vertical="center" wrapText="1"/>
    </xf>
    <xf numFmtId="168" fontId="17" fillId="0" borderId="29" xfId="1" applyNumberFormat="1" applyFont="1" applyFill="1" applyBorder="1" applyAlignment="1" applyProtection="1">
      <alignment horizontal="center" vertical="center" wrapText="1"/>
    </xf>
    <xf numFmtId="1" fontId="7" fillId="0" borderId="2" xfId="1" applyNumberFormat="1" applyFont="1" applyFill="1" applyBorder="1" applyAlignment="1" applyProtection="1">
      <alignment horizontal="center" vertical="center" wrapText="1"/>
    </xf>
    <xf numFmtId="0" fontId="7" fillId="0" borderId="4" xfId="1" applyNumberFormat="1" applyFont="1" applyFill="1" applyBorder="1" applyAlignment="1" applyProtection="1">
      <alignment horizontal="center" vertical="center" wrapText="1"/>
    </xf>
    <xf numFmtId="1" fontId="7" fillId="0" borderId="14" xfId="1" applyNumberFormat="1" applyFont="1" applyFill="1" applyBorder="1" applyAlignment="1" applyProtection="1">
      <alignment horizontal="center" vertical="center" wrapText="1"/>
    </xf>
    <xf numFmtId="164" fontId="5" fillId="0" borderId="30" xfId="0" applyNumberFormat="1" applyFont="1" applyBorder="1" applyAlignment="1">
      <alignment horizontal="center" vertical="center"/>
    </xf>
    <xf numFmtId="0" fontId="7" fillId="0" borderId="20" xfId="1" applyNumberFormat="1" applyFont="1" applyFill="1" applyBorder="1" applyAlignment="1" applyProtection="1">
      <alignment horizontal="center" vertical="center" wrapText="1"/>
    </xf>
    <xf numFmtId="0" fontId="7" fillId="0" borderId="31" xfId="1" applyNumberFormat="1" applyFont="1" applyFill="1" applyBorder="1" applyAlignment="1" applyProtection="1">
      <alignment horizontal="center" vertical="center" wrapText="1"/>
    </xf>
    <xf numFmtId="3" fontId="7" fillId="2" borderId="23" xfId="1" applyNumberFormat="1" applyFont="1" applyFill="1" applyBorder="1" applyAlignment="1" applyProtection="1">
      <alignment horizontal="center" vertical="center" wrapText="1"/>
      <protection locked="0"/>
    </xf>
    <xf numFmtId="0" fontId="2" fillId="0" borderId="1" xfId="0" applyFont="1" applyBorder="1" applyAlignment="1">
      <alignment horizontal="center" wrapText="1"/>
    </xf>
    <xf numFmtId="0" fontId="3" fillId="0" borderId="0" xfId="0" applyFont="1" applyBorder="1" applyAlignment="1">
      <alignment horizontal="center" wrapText="1"/>
    </xf>
    <xf numFmtId="0" fontId="3" fillId="0" borderId="4" xfId="0" applyFont="1" applyBorder="1" applyAlignment="1">
      <alignment horizontal="center" wrapText="1"/>
    </xf>
    <xf numFmtId="0" fontId="0" fillId="0" borderId="1"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2" fillId="0" borderId="6" xfId="0" applyFont="1" applyBorder="1" applyAlignment="1">
      <alignment horizontal="center"/>
    </xf>
    <xf numFmtId="0" fontId="12" fillId="0" borderId="5" xfId="0" applyFont="1" applyBorder="1" applyAlignment="1">
      <alignment horizontal="center"/>
    </xf>
    <xf numFmtId="0" fontId="1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4" xfId="0" applyBorder="1" applyAlignment="1">
      <alignment horizontal="center"/>
    </xf>
    <xf numFmtId="0" fontId="12" fillId="0" borderId="1" xfId="0" applyFont="1" applyBorder="1" applyAlignment="1">
      <alignment horizontal="center"/>
    </xf>
    <xf numFmtId="0" fontId="11" fillId="0" borderId="24" xfId="0" applyFont="1" applyFill="1" applyBorder="1" applyAlignment="1">
      <alignment horizontal="right"/>
    </xf>
    <xf numFmtId="0" fontId="11" fillId="0" borderId="25" xfId="0" applyFont="1" applyFill="1" applyBorder="1" applyAlignment="1">
      <alignment horizontal="right"/>
    </xf>
    <xf numFmtId="0" fontId="11" fillId="0" borderId="26" xfId="0" applyFont="1" applyFill="1" applyBorder="1" applyAlignment="1">
      <alignment horizontal="right"/>
    </xf>
  </cellXfs>
  <cellStyles count="5">
    <cellStyle name="Hyperlink" xfId="1" builtinId="8"/>
    <cellStyle name="Normal" xfId="0" builtinId="0"/>
    <cellStyle name="Normal 2" xfId="4" xr:uid="{00000000-0005-0000-0000-000002000000}"/>
    <cellStyle name="常规 2" xfId="2" xr:uid="{00000000-0005-0000-0000-000003000000}"/>
    <cellStyle name="常规 2 2" xfId="3" xr:uid="{00000000-0005-0000-0000-000004000000}"/>
  </cellStyles>
  <dxfs count="58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41.png"/><Relationship Id="rId3" Type="http://schemas.openxmlformats.org/officeDocument/2006/relationships/image" Target="../media/image45.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 Type="http://schemas.openxmlformats.org/officeDocument/2006/relationships/image" Target="../media/image44.jpeg"/><Relationship Id="rId16" Type="http://schemas.openxmlformats.org/officeDocument/2006/relationships/image" Target="../media/image58.jpeg"/><Relationship Id="rId20" Type="http://schemas.openxmlformats.org/officeDocument/2006/relationships/image" Target="../media/image61.png"/><Relationship Id="rId1" Type="http://schemas.openxmlformats.org/officeDocument/2006/relationships/image" Target="../media/image43.jpeg"/><Relationship Id="rId6" Type="http://schemas.openxmlformats.org/officeDocument/2006/relationships/image" Target="../media/image48.jpeg"/><Relationship Id="rId11" Type="http://schemas.openxmlformats.org/officeDocument/2006/relationships/image" Target="../media/image53.jpeg"/><Relationship Id="rId5" Type="http://schemas.openxmlformats.org/officeDocument/2006/relationships/image" Target="../media/image47.jpeg"/><Relationship Id="rId15" Type="http://schemas.openxmlformats.org/officeDocument/2006/relationships/image" Target="../media/image57.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jpeg"/><Relationship Id="rId9" Type="http://schemas.openxmlformats.org/officeDocument/2006/relationships/image" Target="../media/image51.jpeg"/><Relationship Id="rId14" Type="http://schemas.openxmlformats.org/officeDocument/2006/relationships/image" Target="../media/image5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9.jpeg"/><Relationship Id="rId13" Type="http://schemas.openxmlformats.org/officeDocument/2006/relationships/image" Target="../media/image74.jpeg"/><Relationship Id="rId18" Type="http://schemas.openxmlformats.org/officeDocument/2006/relationships/image" Target="../media/image79.jpeg"/><Relationship Id="rId26" Type="http://schemas.openxmlformats.org/officeDocument/2006/relationships/image" Target="../media/image87.jpeg"/><Relationship Id="rId3" Type="http://schemas.openxmlformats.org/officeDocument/2006/relationships/image" Target="../media/image64.jpeg"/><Relationship Id="rId21" Type="http://schemas.openxmlformats.org/officeDocument/2006/relationships/image" Target="../media/image82.jpeg"/><Relationship Id="rId34" Type="http://schemas.openxmlformats.org/officeDocument/2006/relationships/image" Target="../media/image95.jpeg"/><Relationship Id="rId7" Type="http://schemas.openxmlformats.org/officeDocument/2006/relationships/image" Target="../media/image68.jpeg"/><Relationship Id="rId12" Type="http://schemas.openxmlformats.org/officeDocument/2006/relationships/image" Target="../media/image73.jpeg"/><Relationship Id="rId17" Type="http://schemas.openxmlformats.org/officeDocument/2006/relationships/image" Target="../media/image78.jpeg"/><Relationship Id="rId25" Type="http://schemas.openxmlformats.org/officeDocument/2006/relationships/image" Target="../media/image86.jpeg"/><Relationship Id="rId33" Type="http://schemas.openxmlformats.org/officeDocument/2006/relationships/image" Target="../media/image94.jpeg"/><Relationship Id="rId2" Type="http://schemas.openxmlformats.org/officeDocument/2006/relationships/image" Target="../media/image63.jpeg"/><Relationship Id="rId16" Type="http://schemas.openxmlformats.org/officeDocument/2006/relationships/image" Target="../media/image77.jpeg"/><Relationship Id="rId20" Type="http://schemas.openxmlformats.org/officeDocument/2006/relationships/image" Target="../media/image81.jpeg"/><Relationship Id="rId29" Type="http://schemas.openxmlformats.org/officeDocument/2006/relationships/image" Target="../media/image90.jpeg"/><Relationship Id="rId1" Type="http://schemas.openxmlformats.org/officeDocument/2006/relationships/image" Target="../media/image62.jpeg"/><Relationship Id="rId6" Type="http://schemas.openxmlformats.org/officeDocument/2006/relationships/image" Target="../media/image67.jpeg"/><Relationship Id="rId11" Type="http://schemas.openxmlformats.org/officeDocument/2006/relationships/image" Target="../media/image72.jpeg"/><Relationship Id="rId24" Type="http://schemas.openxmlformats.org/officeDocument/2006/relationships/image" Target="../media/image85.jpeg"/><Relationship Id="rId32" Type="http://schemas.openxmlformats.org/officeDocument/2006/relationships/image" Target="../media/image93.jpeg"/><Relationship Id="rId37" Type="http://schemas.openxmlformats.org/officeDocument/2006/relationships/image" Target="../media/image97.png"/><Relationship Id="rId5" Type="http://schemas.openxmlformats.org/officeDocument/2006/relationships/image" Target="../media/image66.jpeg"/><Relationship Id="rId15" Type="http://schemas.openxmlformats.org/officeDocument/2006/relationships/image" Target="../media/image76.jpeg"/><Relationship Id="rId23" Type="http://schemas.openxmlformats.org/officeDocument/2006/relationships/image" Target="../media/image84.jpeg"/><Relationship Id="rId28" Type="http://schemas.openxmlformats.org/officeDocument/2006/relationships/image" Target="../media/image89.jpeg"/><Relationship Id="rId36" Type="http://schemas.openxmlformats.org/officeDocument/2006/relationships/image" Target="../media/image41.png"/><Relationship Id="rId10" Type="http://schemas.openxmlformats.org/officeDocument/2006/relationships/image" Target="../media/image71.jpeg"/><Relationship Id="rId19" Type="http://schemas.openxmlformats.org/officeDocument/2006/relationships/image" Target="../media/image80.jpeg"/><Relationship Id="rId31" Type="http://schemas.openxmlformats.org/officeDocument/2006/relationships/image" Target="../media/image92.jpeg"/><Relationship Id="rId4" Type="http://schemas.openxmlformats.org/officeDocument/2006/relationships/image" Target="../media/image65.jpeg"/><Relationship Id="rId9" Type="http://schemas.openxmlformats.org/officeDocument/2006/relationships/image" Target="../media/image70.jpeg"/><Relationship Id="rId14" Type="http://schemas.openxmlformats.org/officeDocument/2006/relationships/image" Target="../media/image75.jpeg"/><Relationship Id="rId22" Type="http://schemas.openxmlformats.org/officeDocument/2006/relationships/image" Target="../media/image83.jpeg"/><Relationship Id="rId27" Type="http://schemas.openxmlformats.org/officeDocument/2006/relationships/image" Target="../media/image88.jpeg"/><Relationship Id="rId30" Type="http://schemas.openxmlformats.org/officeDocument/2006/relationships/image" Target="../media/image91.jpeg"/><Relationship Id="rId35" Type="http://schemas.openxmlformats.org/officeDocument/2006/relationships/image" Target="../media/image96.jpe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02.png"/><Relationship Id="rId2" Type="http://schemas.openxmlformats.org/officeDocument/2006/relationships/image" Target="../media/image99.png"/><Relationship Id="rId1" Type="http://schemas.openxmlformats.org/officeDocument/2006/relationships/image" Target="../media/image98.jpeg"/><Relationship Id="rId6" Type="http://schemas.openxmlformats.org/officeDocument/2006/relationships/image" Target="../media/image41.png"/><Relationship Id="rId5" Type="http://schemas.openxmlformats.org/officeDocument/2006/relationships/image" Target="../media/image101.jpeg"/><Relationship Id="rId4" Type="http://schemas.openxmlformats.org/officeDocument/2006/relationships/image" Target="../media/image10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0.jpeg"/><Relationship Id="rId13" Type="http://schemas.openxmlformats.org/officeDocument/2006/relationships/image" Target="../media/image115.jpeg"/><Relationship Id="rId3" Type="http://schemas.openxmlformats.org/officeDocument/2006/relationships/image" Target="../media/image105.jpeg"/><Relationship Id="rId7" Type="http://schemas.openxmlformats.org/officeDocument/2006/relationships/image" Target="../media/image109.jpeg"/><Relationship Id="rId12" Type="http://schemas.openxmlformats.org/officeDocument/2006/relationships/image" Target="../media/image114.jpeg"/><Relationship Id="rId2" Type="http://schemas.openxmlformats.org/officeDocument/2006/relationships/image" Target="../media/image104.jpeg"/><Relationship Id="rId16" Type="http://schemas.openxmlformats.org/officeDocument/2006/relationships/image" Target="../media/image117.png"/><Relationship Id="rId1" Type="http://schemas.openxmlformats.org/officeDocument/2006/relationships/image" Target="../media/image103.jpeg"/><Relationship Id="rId6" Type="http://schemas.openxmlformats.org/officeDocument/2006/relationships/image" Target="../media/image108.jpeg"/><Relationship Id="rId11" Type="http://schemas.openxmlformats.org/officeDocument/2006/relationships/image" Target="../media/image113.jpeg"/><Relationship Id="rId5" Type="http://schemas.openxmlformats.org/officeDocument/2006/relationships/image" Target="../media/image107.jpeg"/><Relationship Id="rId15" Type="http://schemas.openxmlformats.org/officeDocument/2006/relationships/image" Target="../media/image41.png"/><Relationship Id="rId10" Type="http://schemas.openxmlformats.org/officeDocument/2006/relationships/image" Target="../media/image112.jpeg"/><Relationship Id="rId4" Type="http://schemas.openxmlformats.org/officeDocument/2006/relationships/image" Target="../media/image106.jpeg"/><Relationship Id="rId9" Type="http://schemas.openxmlformats.org/officeDocument/2006/relationships/image" Target="../media/image111.jpeg"/><Relationship Id="rId14" Type="http://schemas.openxmlformats.org/officeDocument/2006/relationships/image" Target="../media/image11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jpe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8.jpeg"/><Relationship Id="rId6" Type="http://schemas.openxmlformats.org/officeDocument/2006/relationships/image" Target="../media/image123.jpeg"/><Relationship Id="rId11" Type="http://schemas.openxmlformats.org/officeDocument/2006/relationships/image" Target="../media/image127.png"/><Relationship Id="rId5" Type="http://schemas.openxmlformats.org/officeDocument/2006/relationships/image" Target="../media/image122.jpeg"/><Relationship Id="rId10" Type="http://schemas.openxmlformats.org/officeDocument/2006/relationships/image" Target="../media/image41.png"/><Relationship Id="rId4" Type="http://schemas.openxmlformats.org/officeDocument/2006/relationships/image" Target="../media/image121.jpeg"/><Relationship Id="rId9" Type="http://schemas.openxmlformats.org/officeDocument/2006/relationships/image" Target="../media/image12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180976</xdr:colOff>
      <xdr:row>5</xdr:row>
      <xdr:rowOff>9525</xdr:rowOff>
    </xdr:from>
    <xdr:to>
      <xdr:col>1</xdr:col>
      <xdr:colOff>1019547</xdr:colOff>
      <xdr:row>12</xdr:row>
      <xdr:rowOff>227317</xdr:rowOff>
    </xdr:to>
    <xdr:pic>
      <xdr:nvPicPr>
        <xdr:cNvPr id="49" name="Picture 48">
          <a:extLst>
            <a:ext uri="{FF2B5EF4-FFF2-40B4-BE49-F238E27FC236}">
              <a16:creationId xmlns:a16="http://schemas.microsoft.com/office/drawing/2014/main" id="{71E84392-E9B2-436B-B7E4-E30101E12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483"/>
        <a:stretch/>
      </xdr:blipFill>
      <xdr:spPr>
        <a:xfrm>
          <a:off x="180976" y="1438275"/>
          <a:ext cx="2029196" cy="2075167"/>
        </a:xfrm>
        <a:prstGeom prst="rect">
          <a:avLst/>
        </a:prstGeom>
      </xdr:spPr>
    </xdr:pic>
    <xdr:clientData/>
  </xdr:twoCellAnchor>
  <xdr:twoCellAnchor editAs="oneCell">
    <xdr:from>
      <xdr:col>4</xdr:col>
      <xdr:colOff>177977</xdr:colOff>
      <xdr:row>7</xdr:row>
      <xdr:rowOff>145443</xdr:rowOff>
    </xdr:from>
    <xdr:to>
      <xdr:col>5</xdr:col>
      <xdr:colOff>951351</xdr:colOff>
      <xdr:row>10</xdr:row>
      <xdr:rowOff>37130</xdr:rowOff>
    </xdr:to>
    <xdr:pic>
      <xdr:nvPicPr>
        <xdr:cNvPr id="50" name="Picture 49">
          <a:extLst>
            <a:ext uri="{FF2B5EF4-FFF2-40B4-BE49-F238E27FC236}">
              <a16:creationId xmlns:a16="http://schemas.microsoft.com/office/drawing/2014/main" id="{8B37BA08-AFB1-49E0-A088-4F0DC22E0EB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5518"/>
        <a:stretch/>
      </xdr:blipFill>
      <xdr:spPr>
        <a:xfrm rot="20513682">
          <a:off x="4483277" y="2240943"/>
          <a:ext cx="1963999" cy="606062"/>
        </a:xfrm>
        <a:prstGeom prst="rect">
          <a:avLst/>
        </a:prstGeom>
      </xdr:spPr>
    </xdr:pic>
    <xdr:clientData/>
  </xdr:twoCellAnchor>
  <xdr:twoCellAnchor editAs="oneCell">
    <xdr:from>
      <xdr:col>8</xdr:col>
      <xdr:colOff>203557</xdr:colOff>
      <xdr:row>4</xdr:row>
      <xdr:rowOff>161925</xdr:rowOff>
    </xdr:from>
    <xdr:to>
      <xdr:col>9</xdr:col>
      <xdr:colOff>1120496</xdr:colOff>
      <xdr:row>12</xdr:row>
      <xdr:rowOff>215116</xdr:rowOff>
    </xdr:to>
    <xdr:pic>
      <xdr:nvPicPr>
        <xdr:cNvPr id="51" name="Picture 50">
          <a:extLst>
            <a:ext uri="{FF2B5EF4-FFF2-40B4-BE49-F238E27FC236}">
              <a16:creationId xmlns:a16="http://schemas.microsoft.com/office/drawing/2014/main" id="{5085998D-47FF-492B-A770-6AB47A2370D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4471"/>
        <a:stretch/>
      </xdr:blipFill>
      <xdr:spPr>
        <a:xfrm>
          <a:off x="8814157" y="1352550"/>
          <a:ext cx="2107564" cy="2148691"/>
        </a:xfrm>
        <a:prstGeom prst="rect">
          <a:avLst/>
        </a:prstGeom>
      </xdr:spPr>
    </xdr:pic>
    <xdr:clientData/>
  </xdr:twoCellAnchor>
  <xdr:twoCellAnchor editAs="oneCell">
    <xdr:from>
      <xdr:col>0</xdr:col>
      <xdr:colOff>114300</xdr:colOff>
      <xdr:row>21</xdr:row>
      <xdr:rowOff>19049</xdr:rowOff>
    </xdr:from>
    <xdr:to>
      <xdr:col>1</xdr:col>
      <xdr:colOff>949823</xdr:colOff>
      <xdr:row>23</xdr:row>
      <xdr:rowOff>177588</xdr:rowOff>
    </xdr:to>
    <xdr:pic>
      <xdr:nvPicPr>
        <xdr:cNvPr id="52" name="Picture 51">
          <a:extLst>
            <a:ext uri="{FF2B5EF4-FFF2-40B4-BE49-F238E27FC236}">
              <a16:creationId xmlns:a16="http://schemas.microsoft.com/office/drawing/2014/main" id="{2F06B9FA-6E73-4B9F-8CF0-A1937D95F1D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5053"/>
        <a:stretch/>
      </xdr:blipFill>
      <xdr:spPr>
        <a:xfrm rot="20165901">
          <a:off x="114300" y="5638799"/>
          <a:ext cx="2026148" cy="634789"/>
        </a:xfrm>
        <a:prstGeom prst="rect">
          <a:avLst/>
        </a:prstGeom>
      </xdr:spPr>
    </xdr:pic>
    <xdr:clientData/>
  </xdr:twoCellAnchor>
  <xdr:twoCellAnchor editAs="oneCell">
    <xdr:from>
      <xdr:col>4</xdr:col>
      <xdr:colOff>152141</xdr:colOff>
      <xdr:row>19</xdr:row>
      <xdr:rowOff>144588</xdr:rowOff>
    </xdr:from>
    <xdr:to>
      <xdr:col>5</xdr:col>
      <xdr:colOff>920399</xdr:colOff>
      <xdr:row>27</xdr:row>
      <xdr:rowOff>57150</xdr:rowOff>
    </xdr:to>
    <xdr:pic>
      <xdr:nvPicPr>
        <xdr:cNvPr id="53" name="Picture 52">
          <a:extLst>
            <a:ext uri="{FF2B5EF4-FFF2-40B4-BE49-F238E27FC236}">
              <a16:creationId xmlns:a16="http://schemas.microsoft.com/office/drawing/2014/main" id="{CCEA4285-E1CE-4145-8141-F7C59FFC2F6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4053"/>
        <a:stretch/>
      </xdr:blipFill>
      <xdr:spPr>
        <a:xfrm>
          <a:off x="4457441" y="5097588"/>
          <a:ext cx="1958883" cy="2008062"/>
        </a:xfrm>
        <a:prstGeom prst="rect">
          <a:avLst/>
        </a:prstGeom>
      </xdr:spPr>
    </xdr:pic>
    <xdr:clientData/>
  </xdr:twoCellAnchor>
  <xdr:twoCellAnchor editAs="oneCell">
    <xdr:from>
      <xdr:col>8</xdr:col>
      <xdr:colOff>184506</xdr:colOff>
      <xdr:row>21</xdr:row>
      <xdr:rowOff>23331</xdr:rowOff>
    </xdr:from>
    <xdr:to>
      <xdr:col>9</xdr:col>
      <xdr:colOff>1055391</xdr:colOff>
      <xdr:row>23</xdr:row>
      <xdr:rowOff>169518</xdr:rowOff>
    </xdr:to>
    <xdr:pic>
      <xdr:nvPicPr>
        <xdr:cNvPr id="54" name="Picture 53">
          <a:extLst>
            <a:ext uri="{FF2B5EF4-FFF2-40B4-BE49-F238E27FC236}">
              <a16:creationId xmlns:a16="http://schemas.microsoft.com/office/drawing/2014/main" id="{2FC48E15-B9B7-43F3-97DC-1479916D7C0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5947"/>
        <a:stretch/>
      </xdr:blipFill>
      <xdr:spPr>
        <a:xfrm rot="20096730">
          <a:off x="8795106" y="5643081"/>
          <a:ext cx="2061510" cy="622437"/>
        </a:xfrm>
        <a:prstGeom prst="rect">
          <a:avLst/>
        </a:prstGeom>
      </xdr:spPr>
    </xdr:pic>
    <xdr:clientData/>
  </xdr:twoCellAnchor>
  <xdr:twoCellAnchor editAs="oneCell">
    <xdr:from>
      <xdr:col>0</xdr:col>
      <xdr:colOff>70233</xdr:colOff>
      <xdr:row>32</xdr:row>
      <xdr:rowOff>228600</xdr:rowOff>
    </xdr:from>
    <xdr:to>
      <xdr:col>1</xdr:col>
      <xdr:colOff>990600</xdr:colOff>
      <xdr:row>40</xdr:row>
      <xdr:rowOff>180975</xdr:rowOff>
    </xdr:to>
    <xdr:pic>
      <xdr:nvPicPr>
        <xdr:cNvPr id="55" name="Picture 54">
          <a:extLst>
            <a:ext uri="{FF2B5EF4-FFF2-40B4-BE49-F238E27FC236}">
              <a16:creationId xmlns:a16="http://schemas.microsoft.com/office/drawing/2014/main" id="{31E08808-FFDA-4C68-9503-225ECCDEFA2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24242"/>
        <a:stretch/>
      </xdr:blipFill>
      <xdr:spPr>
        <a:xfrm>
          <a:off x="70233" y="8467725"/>
          <a:ext cx="2110992" cy="2047875"/>
        </a:xfrm>
        <a:prstGeom prst="rect">
          <a:avLst/>
        </a:prstGeom>
      </xdr:spPr>
    </xdr:pic>
    <xdr:clientData/>
  </xdr:twoCellAnchor>
  <xdr:twoCellAnchor editAs="oneCell">
    <xdr:from>
      <xdr:col>4</xdr:col>
      <xdr:colOff>179420</xdr:colOff>
      <xdr:row>35</xdr:row>
      <xdr:rowOff>203436</xdr:rowOff>
    </xdr:from>
    <xdr:to>
      <xdr:col>5</xdr:col>
      <xdr:colOff>1035713</xdr:colOff>
      <xdr:row>38</xdr:row>
      <xdr:rowOff>201705</xdr:rowOff>
    </xdr:to>
    <xdr:pic>
      <xdr:nvPicPr>
        <xdr:cNvPr id="56" name="Picture 55">
          <a:extLst>
            <a:ext uri="{FF2B5EF4-FFF2-40B4-BE49-F238E27FC236}">
              <a16:creationId xmlns:a16="http://schemas.microsoft.com/office/drawing/2014/main" id="{C5D9E86C-B1D4-44E9-9B37-A41B4FCFBA2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75085"/>
        <a:stretch/>
      </xdr:blipFill>
      <xdr:spPr>
        <a:xfrm rot="20025609">
          <a:off x="4484720" y="9347436"/>
          <a:ext cx="2046918" cy="712644"/>
        </a:xfrm>
        <a:prstGeom prst="rect">
          <a:avLst/>
        </a:prstGeom>
      </xdr:spPr>
    </xdr:pic>
    <xdr:clientData/>
  </xdr:twoCellAnchor>
  <xdr:twoCellAnchor editAs="oneCell">
    <xdr:from>
      <xdr:col>8</xdr:col>
      <xdr:colOff>74730</xdr:colOff>
      <xdr:row>32</xdr:row>
      <xdr:rowOff>114300</xdr:rowOff>
    </xdr:from>
    <xdr:to>
      <xdr:col>9</xdr:col>
      <xdr:colOff>1138489</xdr:colOff>
      <xdr:row>40</xdr:row>
      <xdr:rowOff>171450</xdr:rowOff>
    </xdr:to>
    <xdr:pic>
      <xdr:nvPicPr>
        <xdr:cNvPr id="57" name="Picture 56">
          <a:extLst>
            <a:ext uri="{FF2B5EF4-FFF2-40B4-BE49-F238E27FC236}">
              <a16:creationId xmlns:a16="http://schemas.microsoft.com/office/drawing/2014/main" id="{61BA98D4-78C3-4699-A7EF-96A1D0F65F9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24877"/>
        <a:stretch/>
      </xdr:blipFill>
      <xdr:spPr>
        <a:xfrm>
          <a:off x="8685330" y="8353425"/>
          <a:ext cx="2254384" cy="2152650"/>
        </a:xfrm>
        <a:prstGeom prst="rect">
          <a:avLst/>
        </a:prstGeom>
      </xdr:spPr>
    </xdr:pic>
    <xdr:clientData/>
  </xdr:twoCellAnchor>
  <xdr:twoCellAnchor editAs="oneCell">
    <xdr:from>
      <xdr:col>0</xdr:col>
      <xdr:colOff>66675</xdr:colOff>
      <xdr:row>48</xdr:row>
      <xdr:rowOff>111412</xdr:rowOff>
    </xdr:from>
    <xdr:to>
      <xdr:col>1</xdr:col>
      <xdr:colOff>1050074</xdr:colOff>
      <xdr:row>51</xdr:row>
      <xdr:rowOff>84543</xdr:rowOff>
    </xdr:to>
    <xdr:pic>
      <xdr:nvPicPr>
        <xdr:cNvPr id="58" name="Picture 57">
          <a:extLst>
            <a:ext uri="{FF2B5EF4-FFF2-40B4-BE49-F238E27FC236}">
              <a16:creationId xmlns:a16="http://schemas.microsoft.com/office/drawing/2014/main" id="{23377ACE-EE65-46FE-BB34-E958AE7C294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74779"/>
        <a:stretch/>
      </xdr:blipFill>
      <xdr:spPr>
        <a:xfrm rot="21020097">
          <a:off x="66675" y="12684412"/>
          <a:ext cx="2174024" cy="687506"/>
        </a:xfrm>
        <a:prstGeom prst="rect">
          <a:avLst/>
        </a:prstGeom>
      </xdr:spPr>
    </xdr:pic>
    <xdr:clientData/>
  </xdr:twoCellAnchor>
  <xdr:twoCellAnchor editAs="oneCell">
    <xdr:from>
      <xdr:col>4</xdr:col>
      <xdr:colOff>149403</xdr:colOff>
      <xdr:row>47</xdr:row>
      <xdr:rowOff>56937</xdr:rowOff>
    </xdr:from>
    <xdr:to>
      <xdr:col>5</xdr:col>
      <xdr:colOff>885272</xdr:colOff>
      <xdr:row>53</xdr:row>
      <xdr:rowOff>77378</xdr:rowOff>
    </xdr:to>
    <xdr:pic>
      <xdr:nvPicPr>
        <xdr:cNvPr id="59" name="Picture 58">
          <a:extLst>
            <a:ext uri="{FF2B5EF4-FFF2-40B4-BE49-F238E27FC236}">
              <a16:creationId xmlns:a16="http://schemas.microsoft.com/office/drawing/2014/main" id="{FDE09C61-0590-466C-A24B-711C8098484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26514"/>
        <a:stretch/>
      </xdr:blipFill>
      <xdr:spPr>
        <a:xfrm>
          <a:off x="4454703" y="12058437"/>
          <a:ext cx="1926494" cy="1782566"/>
        </a:xfrm>
        <a:prstGeom prst="rect">
          <a:avLst/>
        </a:prstGeom>
      </xdr:spPr>
    </xdr:pic>
    <xdr:clientData/>
  </xdr:twoCellAnchor>
  <xdr:twoCellAnchor editAs="oneCell">
    <xdr:from>
      <xdr:col>8</xdr:col>
      <xdr:colOff>133153</xdr:colOff>
      <xdr:row>48</xdr:row>
      <xdr:rowOff>101821</xdr:rowOff>
    </xdr:from>
    <xdr:to>
      <xdr:col>9</xdr:col>
      <xdr:colOff>1071491</xdr:colOff>
      <xdr:row>51</xdr:row>
      <xdr:rowOff>79560</xdr:rowOff>
    </xdr:to>
    <xdr:pic>
      <xdr:nvPicPr>
        <xdr:cNvPr id="60" name="Picture 59">
          <a:extLst>
            <a:ext uri="{FF2B5EF4-FFF2-40B4-BE49-F238E27FC236}">
              <a16:creationId xmlns:a16="http://schemas.microsoft.com/office/drawing/2014/main" id="{08FF8A0A-BA36-4630-B9EF-C8FFAE955B2B}"/>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74096"/>
        <a:stretch/>
      </xdr:blipFill>
      <xdr:spPr>
        <a:xfrm rot="20541596">
          <a:off x="8743753" y="12674821"/>
          <a:ext cx="2128963" cy="692114"/>
        </a:xfrm>
        <a:prstGeom prst="rect">
          <a:avLst/>
        </a:prstGeom>
      </xdr:spPr>
    </xdr:pic>
    <xdr:clientData/>
  </xdr:twoCellAnchor>
  <xdr:twoCellAnchor editAs="oneCell">
    <xdr:from>
      <xdr:col>0</xdr:col>
      <xdr:colOff>200025</xdr:colOff>
      <xdr:row>62</xdr:row>
      <xdr:rowOff>318499</xdr:rowOff>
    </xdr:from>
    <xdr:to>
      <xdr:col>1</xdr:col>
      <xdr:colOff>1010903</xdr:colOff>
      <xdr:row>69</xdr:row>
      <xdr:rowOff>167491</xdr:rowOff>
    </xdr:to>
    <xdr:pic>
      <xdr:nvPicPr>
        <xdr:cNvPr id="61" name="Picture 60">
          <a:extLst>
            <a:ext uri="{FF2B5EF4-FFF2-40B4-BE49-F238E27FC236}">
              <a16:creationId xmlns:a16="http://schemas.microsoft.com/office/drawing/2014/main" id="{FB5F7F53-5A6B-48E6-A478-530720D0830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26644"/>
        <a:stretch/>
      </xdr:blipFill>
      <xdr:spPr>
        <a:xfrm>
          <a:off x="200025" y="16463374"/>
          <a:ext cx="2001503" cy="1849242"/>
        </a:xfrm>
        <a:prstGeom prst="rect">
          <a:avLst/>
        </a:prstGeom>
      </xdr:spPr>
    </xdr:pic>
    <xdr:clientData/>
  </xdr:twoCellAnchor>
  <xdr:twoCellAnchor editAs="oneCell">
    <xdr:from>
      <xdr:col>4</xdr:col>
      <xdr:colOff>301803</xdr:colOff>
      <xdr:row>64</xdr:row>
      <xdr:rowOff>163424</xdr:rowOff>
    </xdr:from>
    <xdr:to>
      <xdr:col>5</xdr:col>
      <xdr:colOff>1112682</xdr:colOff>
      <xdr:row>67</xdr:row>
      <xdr:rowOff>136556</xdr:rowOff>
    </xdr:to>
    <xdr:pic>
      <xdr:nvPicPr>
        <xdr:cNvPr id="62" name="Picture 61">
          <a:extLst>
            <a:ext uri="{FF2B5EF4-FFF2-40B4-BE49-F238E27FC236}">
              <a16:creationId xmlns:a16="http://schemas.microsoft.com/office/drawing/2014/main" id="{0421C2F6-E502-4588-A6E9-03DD0AAE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72607"/>
        <a:stretch/>
      </xdr:blipFill>
      <xdr:spPr>
        <a:xfrm rot="20700000">
          <a:off x="4607103" y="17117924"/>
          <a:ext cx="2001504" cy="687507"/>
        </a:xfrm>
        <a:prstGeom prst="rect">
          <a:avLst/>
        </a:prstGeom>
      </xdr:spPr>
    </xdr:pic>
    <xdr:clientData/>
  </xdr:twoCellAnchor>
  <xdr:twoCellAnchor editAs="oneCell">
    <xdr:from>
      <xdr:col>8</xdr:col>
      <xdr:colOff>111880</xdr:colOff>
      <xdr:row>62</xdr:row>
      <xdr:rowOff>206876</xdr:rowOff>
    </xdr:from>
    <xdr:to>
      <xdr:col>9</xdr:col>
      <xdr:colOff>1000001</xdr:colOff>
      <xdr:row>69</xdr:row>
      <xdr:rowOff>180976</xdr:rowOff>
    </xdr:to>
    <xdr:pic>
      <xdr:nvPicPr>
        <xdr:cNvPr id="63" name="Picture 62">
          <a:extLst>
            <a:ext uri="{FF2B5EF4-FFF2-40B4-BE49-F238E27FC236}">
              <a16:creationId xmlns:a16="http://schemas.microsoft.com/office/drawing/2014/main" id="{AD08E189-C8A7-4FE9-973A-5D86BE74300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24490"/>
        <a:stretch/>
      </xdr:blipFill>
      <xdr:spPr>
        <a:xfrm>
          <a:off x="8722480" y="16351751"/>
          <a:ext cx="2078746" cy="1974350"/>
        </a:xfrm>
        <a:prstGeom prst="rect">
          <a:avLst/>
        </a:prstGeom>
      </xdr:spPr>
    </xdr:pic>
    <xdr:clientData/>
  </xdr:twoCellAnchor>
  <xdr:twoCellAnchor editAs="oneCell">
    <xdr:from>
      <xdr:col>0</xdr:col>
      <xdr:colOff>0</xdr:colOff>
      <xdr:row>79</xdr:row>
      <xdr:rowOff>38635</xdr:rowOff>
    </xdr:from>
    <xdr:to>
      <xdr:col>1</xdr:col>
      <xdr:colOff>1111749</xdr:colOff>
      <xdr:row>82</xdr:row>
      <xdr:rowOff>30817</xdr:rowOff>
    </xdr:to>
    <xdr:pic>
      <xdr:nvPicPr>
        <xdr:cNvPr id="64" name="Picture 63">
          <a:extLst>
            <a:ext uri="{FF2B5EF4-FFF2-40B4-BE49-F238E27FC236}">
              <a16:creationId xmlns:a16="http://schemas.microsoft.com/office/drawing/2014/main" id="{6E89E08F-BDA7-4C47-9B37-ED9CA9D49B54}"/>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75532"/>
        <a:stretch/>
      </xdr:blipFill>
      <xdr:spPr>
        <a:xfrm rot="20700000">
          <a:off x="0" y="20898385"/>
          <a:ext cx="2302374" cy="706557"/>
        </a:xfrm>
        <a:prstGeom prst="rect">
          <a:avLst/>
        </a:prstGeom>
      </xdr:spPr>
    </xdr:pic>
    <xdr:clientData/>
  </xdr:twoCellAnchor>
  <xdr:twoCellAnchor editAs="oneCell">
    <xdr:from>
      <xdr:col>4</xdr:col>
      <xdr:colOff>121304</xdr:colOff>
      <xdr:row>76</xdr:row>
      <xdr:rowOff>50838</xdr:rowOff>
    </xdr:from>
    <xdr:to>
      <xdr:col>5</xdr:col>
      <xdr:colOff>1089701</xdr:colOff>
      <xdr:row>83</xdr:row>
      <xdr:rowOff>163853</xdr:rowOff>
    </xdr:to>
    <xdr:pic>
      <xdr:nvPicPr>
        <xdr:cNvPr id="65" name="Picture 64">
          <a:extLst>
            <a:ext uri="{FF2B5EF4-FFF2-40B4-BE49-F238E27FC236}">
              <a16:creationId xmlns:a16="http://schemas.microsoft.com/office/drawing/2014/main" id="{59556D23-E994-4A52-A5E3-4106CB393FD1}"/>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22273"/>
        <a:stretch/>
      </xdr:blipFill>
      <xdr:spPr>
        <a:xfrm>
          <a:off x="4426604" y="19862838"/>
          <a:ext cx="2159022" cy="2113265"/>
        </a:xfrm>
        <a:prstGeom prst="rect">
          <a:avLst/>
        </a:prstGeom>
      </xdr:spPr>
    </xdr:pic>
    <xdr:clientData/>
  </xdr:twoCellAnchor>
  <xdr:twoCellAnchor editAs="oneCell">
    <xdr:from>
      <xdr:col>8</xdr:col>
      <xdr:colOff>108307</xdr:colOff>
      <xdr:row>79</xdr:row>
      <xdr:rowOff>129605</xdr:rowOff>
    </xdr:from>
    <xdr:to>
      <xdr:col>9</xdr:col>
      <xdr:colOff>1076703</xdr:colOff>
      <xdr:row>82</xdr:row>
      <xdr:rowOff>47191</xdr:rowOff>
    </xdr:to>
    <xdr:pic>
      <xdr:nvPicPr>
        <xdr:cNvPr id="66" name="Picture 65">
          <a:extLst>
            <a:ext uri="{FF2B5EF4-FFF2-40B4-BE49-F238E27FC236}">
              <a16:creationId xmlns:a16="http://schemas.microsoft.com/office/drawing/2014/main" id="{4BEB5E49-99D9-4632-AF88-E2016EDCBC7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76685"/>
        <a:stretch/>
      </xdr:blipFill>
      <xdr:spPr>
        <a:xfrm rot="20700000">
          <a:off x="8718907" y="20989355"/>
          <a:ext cx="2159021" cy="631961"/>
        </a:xfrm>
        <a:prstGeom prst="rect">
          <a:avLst/>
        </a:prstGeom>
      </xdr:spPr>
    </xdr:pic>
    <xdr:clientData/>
  </xdr:twoCellAnchor>
  <xdr:twoCellAnchor editAs="oneCell">
    <xdr:from>
      <xdr:col>0</xdr:col>
      <xdr:colOff>76200</xdr:colOff>
      <xdr:row>89</xdr:row>
      <xdr:rowOff>180975</xdr:rowOff>
    </xdr:from>
    <xdr:to>
      <xdr:col>1</xdr:col>
      <xdr:colOff>1054569</xdr:colOff>
      <xdr:row>97</xdr:row>
      <xdr:rowOff>180335</xdr:rowOff>
    </xdr:to>
    <xdr:pic>
      <xdr:nvPicPr>
        <xdr:cNvPr id="67" name="Picture 66">
          <a:extLst>
            <a:ext uri="{FF2B5EF4-FFF2-40B4-BE49-F238E27FC236}">
              <a16:creationId xmlns:a16="http://schemas.microsoft.com/office/drawing/2014/main" id="{AD8B519A-76E7-4B00-A197-A4E7634B7015}"/>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23295"/>
        <a:stretch/>
      </xdr:blipFill>
      <xdr:spPr>
        <a:xfrm>
          <a:off x="76200" y="23421975"/>
          <a:ext cx="2168994" cy="2094860"/>
        </a:xfrm>
        <a:prstGeom prst="rect">
          <a:avLst/>
        </a:prstGeom>
      </xdr:spPr>
    </xdr:pic>
    <xdr:clientData/>
  </xdr:twoCellAnchor>
  <xdr:twoCellAnchor editAs="oneCell">
    <xdr:from>
      <xdr:col>4</xdr:col>
      <xdr:colOff>300920</xdr:colOff>
      <xdr:row>93</xdr:row>
      <xdr:rowOff>75545</xdr:rowOff>
    </xdr:from>
    <xdr:to>
      <xdr:col>5</xdr:col>
      <xdr:colOff>1019580</xdr:colOff>
      <xdr:row>95</xdr:row>
      <xdr:rowOff>146845</xdr:rowOff>
    </xdr:to>
    <xdr:pic>
      <xdr:nvPicPr>
        <xdr:cNvPr id="68" name="Picture 67">
          <a:extLst>
            <a:ext uri="{FF2B5EF4-FFF2-40B4-BE49-F238E27FC236}">
              <a16:creationId xmlns:a16="http://schemas.microsoft.com/office/drawing/2014/main" id="{41D0118E-2B02-4EE9-B45E-D63D85E693E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77151"/>
        <a:stretch/>
      </xdr:blipFill>
      <xdr:spPr>
        <a:xfrm rot="20700000">
          <a:off x="4606220" y="24459545"/>
          <a:ext cx="1909285" cy="547550"/>
        </a:xfrm>
        <a:prstGeom prst="rect">
          <a:avLst/>
        </a:prstGeom>
      </xdr:spPr>
    </xdr:pic>
    <xdr:clientData/>
  </xdr:twoCellAnchor>
  <xdr:twoCellAnchor editAs="oneCell">
    <xdr:from>
      <xdr:col>8</xdr:col>
      <xdr:colOff>339555</xdr:colOff>
      <xdr:row>93</xdr:row>
      <xdr:rowOff>55190</xdr:rowOff>
    </xdr:from>
    <xdr:to>
      <xdr:col>9</xdr:col>
      <xdr:colOff>778516</xdr:colOff>
      <xdr:row>95</xdr:row>
      <xdr:rowOff>205855</xdr:rowOff>
    </xdr:to>
    <xdr:pic>
      <xdr:nvPicPr>
        <xdr:cNvPr id="69" name="Picture 68">
          <a:extLst>
            <a:ext uri="{FF2B5EF4-FFF2-40B4-BE49-F238E27FC236}">
              <a16:creationId xmlns:a16="http://schemas.microsoft.com/office/drawing/2014/main" id="{E49567EC-2CB3-41A2-BB26-9186DDA34D01}"/>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34067" b="35437"/>
        <a:stretch/>
      </xdr:blipFill>
      <xdr:spPr>
        <a:xfrm rot="20700000">
          <a:off x="8950155" y="24439190"/>
          <a:ext cx="1629586" cy="626915"/>
        </a:xfrm>
        <a:prstGeom prst="rect">
          <a:avLst/>
        </a:prstGeom>
      </xdr:spPr>
    </xdr:pic>
    <xdr:clientData/>
  </xdr:twoCellAnchor>
  <xdr:twoCellAnchor editAs="oneCell">
    <xdr:from>
      <xdr:col>0</xdr:col>
      <xdr:colOff>152400</xdr:colOff>
      <xdr:row>102</xdr:row>
      <xdr:rowOff>219074</xdr:rowOff>
    </xdr:from>
    <xdr:to>
      <xdr:col>1</xdr:col>
      <xdr:colOff>971550</xdr:colOff>
      <xdr:row>111</xdr:row>
      <xdr:rowOff>19050</xdr:rowOff>
    </xdr:to>
    <xdr:pic>
      <xdr:nvPicPr>
        <xdr:cNvPr id="70" name="Picture 69">
          <a:extLst>
            <a:ext uri="{FF2B5EF4-FFF2-40B4-BE49-F238E27FC236}">
              <a16:creationId xmlns:a16="http://schemas.microsoft.com/office/drawing/2014/main" id="{C5102691-970E-4B43-95C1-19AD572288B8}"/>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24289"/>
        <a:stretch/>
      </xdr:blipFill>
      <xdr:spPr>
        <a:xfrm>
          <a:off x="152400" y="26746199"/>
          <a:ext cx="2009775" cy="2133601"/>
        </a:xfrm>
        <a:prstGeom prst="rect">
          <a:avLst/>
        </a:prstGeom>
      </xdr:spPr>
    </xdr:pic>
    <xdr:clientData/>
  </xdr:twoCellAnchor>
  <xdr:twoCellAnchor editAs="oneCell">
    <xdr:from>
      <xdr:col>4</xdr:col>
      <xdr:colOff>242246</xdr:colOff>
      <xdr:row>105</xdr:row>
      <xdr:rowOff>19051</xdr:rowOff>
    </xdr:from>
    <xdr:to>
      <xdr:col>5</xdr:col>
      <xdr:colOff>984547</xdr:colOff>
      <xdr:row>107</xdr:row>
      <xdr:rowOff>152765</xdr:rowOff>
    </xdr:to>
    <xdr:pic>
      <xdr:nvPicPr>
        <xdr:cNvPr id="71" name="Picture 70">
          <a:extLst>
            <a:ext uri="{FF2B5EF4-FFF2-40B4-BE49-F238E27FC236}">
              <a16:creationId xmlns:a16="http://schemas.microsoft.com/office/drawing/2014/main" id="{39BFABA0-CF6B-4159-ABB1-C647A0830AE8}"/>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75205"/>
        <a:stretch/>
      </xdr:blipFill>
      <xdr:spPr>
        <a:xfrm rot="20987734">
          <a:off x="4547546" y="27451051"/>
          <a:ext cx="1932926" cy="609964"/>
        </a:xfrm>
        <a:prstGeom prst="rect">
          <a:avLst/>
        </a:prstGeom>
      </xdr:spPr>
    </xdr:pic>
    <xdr:clientData/>
  </xdr:twoCellAnchor>
  <xdr:twoCellAnchor editAs="oneCell">
    <xdr:from>
      <xdr:col>8</xdr:col>
      <xdr:colOff>336779</xdr:colOff>
      <xdr:row>105</xdr:row>
      <xdr:rowOff>48481</xdr:rowOff>
    </xdr:from>
    <xdr:to>
      <xdr:col>9</xdr:col>
      <xdr:colOff>767622</xdr:colOff>
      <xdr:row>107</xdr:row>
      <xdr:rowOff>190098</xdr:rowOff>
    </xdr:to>
    <xdr:pic>
      <xdr:nvPicPr>
        <xdr:cNvPr id="72" name="Picture 71">
          <a:extLst>
            <a:ext uri="{FF2B5EF4-FFF2-40B4-BE49-F238E27FC236}">
              <a16:creationId xmlns:a16="http://schemas.microsoft.com/office/drawing/2014/main" id="{98FDA414-97B6-4ADF-875E-F500F4D5348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63" t="34099" r="-163" b="35276"/>
        <a:stretch/>
      </xdr:blipFill>
      <xdr:spPr>
        <a:xfrm rot="20932076">
          <a:off x="8947379" y="27480481"/>
          <a:ext cx="1621468" cy="617867"/>
        </a:xfrm>
        <a:prstGeom prst="rect">
          <a:avLst/>
        </a:prstGeom>
      </xdr:spPr>
    </xdr:pic>
    <xdr:clientData/>
  </xdr:twoCellAnchor>
  <xdr:twoCellAnchor editAs="oneCell">
    <xdr:from>
      <xdr:col>0</xdr:col>
      <xdr:colOff>446671</xdr:colOff>
      <xdr:row>120</xdr:row>
      <xdr:rowOff>133600</xdr:rowOff>
    </xdr:from>
    <xdr:to>
      <xdr:col>1</xdr:col>
      <xdr:colOff>762684</xdr:colOff>
      <xdr:row>123</xdr:row>
      <xdr:rowOff>5127</xdr:rowOff>
    </xdr:to>
    <xdr:pic>
      <xdr:nvPicPr>
        <xdr:cNvPr id="73" name="Picture 72">
          <a:extLst>
            <a:ext uri="{FF2B5EF4-FFF2-40B4-BE49-F238E27FC236}">
              <a16:creationId xmlns:a16="http://schemas.microsoft.com/office/drawing/2014/main" id="{E063BC60-7E57-4343-822F-836E44728214}"/>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34614" b="35919"/>
        <a:stretch/>
      </xdr:blipFill>
      <xdr:spPr>
        <a:xfrm rot="20693112">
          <a:off x="446671" y="32137600"/>
          <a:ext cx="1506638" cy="585902"/>
        </a:xfrm>
        <a:prstGeom prst="rect">
          <a:avLst/>
        </a:prstGeom>
      </xdr:spPr>
    </xdr:pic>
    <xdr:clientData/>
  </xdr:twoCellAnchor>
  <xdr:twoCellAnchor editAs="oneCell">
    <xdr:from>
      <xdr:col>4</xdr:col>
      <xdr:colOff>370529</xdr:colOff>
      <xdr:row>119</xdr:row>
      <xdr:rowOff>367194</xdr:rowOff>
    </xdr:from>
    <xdr:to>
      <xdr:col>5</xdr:col>
      <xdr:colOff>857250</xdr:colOff>
      <xdr:row>126</xdr:row>
      <xdr:rowOff>114301</xdr:rowOff>
    </xdr:to>
    <xdr:pic>
      <xdr:nvPicPr>
        <xdr:cNvPr id="74" name="Picture 73">
          <a:extLst>
            <a:ext uri="{FF2B5EF4-FFF2-40B4-BE49-F238E27FC236}">
              <a16:creationId xmlns:a16="http://schemas.microsoft.com/office/drawing/2014/main" id="{4184A8C3-E563-4F17-B39A-28E49CC5603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675829" y="31371069"/>
          <a:ext cx="1677346" cy="2175982"/>
        </a:xfrm>
        <a:prstGeom prst="rect">
          <a:avLst/>
        </a:prstGeom>
      </xdr:spPr>
    </xdr:pic>
    <xdr:clientData/>
  </xdr:twoCellAnchor>
  <xdr:twoCellAnchor editAs="oneCell">
    <xdr:from>
      <xdr:col>8</xdr:col>
      <xdr:colOff>521394</xdr:colOff>
      <xdr:row>119</xdr:row>
      <xdr:rowOff>958574</xdr:rowOff>
    </xdr:from>
    <xdr:to>
      <xdr:col>9</xdr:col>
      <xdr:colOff>848138</xdr:colOff>
      <xdr:row>123</xdr:row>
      <xdr:rowOff>157582</xdr:rowOff>
    </xdr:to>
    <xdr:pic>
      <xdr:nvPicPr>
        <xdr:cNvPr id="75" name="Picture 74">
          <a:extLst>
            <a:ext uri="{FF2B5EF4-FFF2-40B4-BE49-F238E27FC236}">
              <a16:creationId xmlns:a16="http://schemas.microsoft.com/office/drawing/2014/main" id="{19DF2CDA-F7F6-48C1-9648-A02BD89E5A2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21089952">
          <a:off x="9131994" y="31962449"/>
          <a:ext cx="1517369" cy="913508"/>
        </a:xfrm>
        <a:prstGeom prst="rect">
          <a:avLst/>
        </a:prstGeom>
      </xdr:spPr>
    </xdr:pic>
    <xdr:clientData/>
  </xdr:twoCellAnchor>
  <xdr:twoCellAnchor editAs="oneCell">
    <xdr:from>
      <xdr:col>0</xdr:col>
      <xdr:colOff>296302</xdr:colOff>
      <xdr:row>132</xdr:row>
      <xdr:rowOff>190500</xdr:rowOff>
    </xdr:from>
    <xdr:to>
      <xdr:col>1</xdr:col>
      <xdr:colOff>811773</xdr:colOff>
      <xdr:row>139</xdr:row>
      <xdr:rowOff>125275</xdr:rowOff>
    </xdr:to>
    <xdr:pic>
      <xdr:nvPicPr>
        <xdr:cNvPr id="76" name="Picture 75">
          <a:extLst>
            <a:ext uri="{FF2B5EF4-FFF2-40B4-BE49-F238E27FC236}">
              <a16:creationId xmlns:a16="http://schemas.microsoft.com/office/drawing/2014/main" id="{CAB73A5F-3CA2-4DE4-A851-49A020DB896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96302" y="35052000"/>
          <a:ext cx="1706096" cy="2363650"/>
        </a:xfrm>
        <a:prstGeom prst="rect">
          <a:avLst/>
        </a:prstGeom>
      </xdr:spPr>
    </xdr:pic>
    <xdr:clientData/>
  </xdr:twoCellAnchor>
  <xdr:twoCellAnchor editAs="oneCell">
    <xdr:from>
      <xdr:col>4</xdr:col>
      <xdr:colOff>387671</xdr:colOff>
      <xdr:row>134</xdr:row>
      <xdr:rowOff>7175</xdr:rowOff>
    </xdr:from>
    <xdr:to>
      <xdr:col>5</xdr:col>
      <xdr:colOff>855807</xdr:colOff>
      <xdr:row>136</xdr:row>
      <xdr:rowOff>208254</xdr:rowOff>
    </xdr:to>
    <xdr:pic>
      <xdr:nvPicPr>
        <xdr:cNvPr id="77" name="Picture 76">
          <a:extLst>
            <a:ext uri="{FF2B5EF4-FFF2-40B4-BE49-F238E27FC236}">
              <a16:creationId xmlns:a16="http://schemas.microsoft.com/office/drawing/2014/main" id="{F3E22E5B-BA37-4F1F-A84F-87C2335D039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4613" b="32318"/>
        <a:stretch/>
      </xdr:blipFill>
      <xdr:spPr>
        <a:xfrm rot="20655133">
          <a:off x="4692971" y="36106925"/>
          <a:ext cx="1658761" cy="677329"/>
        </a:xfrm>
        <a:prstGeom prst="rect">
          <a:avLst/>
        </a:prstGeom>
      </xdr:spPr>
    </xdr:pic>
    <xdr:clientData/>
  </xdr:twoCellAnchor>
  <xdr:twoCellAnchor editAs="oneCell">
    <xdr:from>
      <xdr:col>8</xdr:col>
      <xdr:colOff>98782</xdr:colOff>
      <xdr:row>133</xdr:row>
      <xdr:rowOff>180976</xdr:rowOff>
    </xdr:from>
    <xdr:to>
      <xdr:col>9</xdr:col>
      <xdr:colOff>1000125</xdr:colOff>
      <xdr:row>139</xdr:row>
      <xdr:rowOff>124148</xdr:rowOff>
    </xdr:to>
    <xdr:pic>
      <xdr:nvPicPr>
        <xdr:cNvPr id="78" name="Picture 77">
          <a:extLst>
            <a:ext uri="{FF2B5EF4-FFF2-40B4-BE49-F238E27FC236}">
              <a16:creationId xmlns:a16="http://schemas.microsoft.com/office/drawing/2014/main" id="{B05011F4-2FCA-4E84-86BF-BAC3F0ABB212}"/>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23735"/>
        <a:stretch/>
      </xdr:blipFill>
      <xdr:spPr>
        <a:xfrm>
          <a:off x="8709382" y="35280601"/>
          <a:ext cx="2091968" cy="2133922"/>
        </a:xfrm>
        <a:prstGeom prst="rect">
          <a:avLst/>
        </a:prstGeom>
      </xdr:spPr>
    </xdr:pic>
    <xdr:clientData/>
  </xdr:twoCellAnchor>
  <xdr:twoCellAnchor editAs="oneCell">
    <xdr:from>
      <xdr:col>0</xdr:col>
      <xdr:colOff>368301</xdr:colOff>
      <xdr:row>147</xdr:row>
      <xdr:rowOff>168420</xdr:rowOff>
    </xdr:from>
    <xdr:to>
      <xdr:col>1</xdr:col>
      <xdr:colOff>814761</xdr:colOff>
      <xdr:row>152</xdr:row>
      <xdr:rowOff>217760</xdr:rowOff>
    </xdr:to>
    <xdr:pic>
      <xdr:nvPicPr>
        <xdr:cNvPr id="79" name="Picture 78">
          <a:extLst>
            <a:ext uri="{FF2B5EF4-FFF2-40B4-BE49-F238E27FC236}">
              <a16:creationId xmlns:a16="http://schemas.microsoft.com/office/drawing/2014/main" id="{2D9B5873-41C0-4D15-A4F3-14EC7FF9FCF6}"/>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b="23092"/>
        <a:stretch/>
      </xdr:blipFill>
      <xdr:spPr>
        <a:xfrm>
          <a:off x="368301" y="39363795"/>
          <a:ext cx="1637085" cy="1573340"/>
        </a:xfrm>
        <a:prstGeom prst="rect">
          <a:avLst/>
        </a:prstGeom>
      </xdr:spPr>
    </xdr:pic>
    <xdr:clientData/>
  </xdr:twoCellAnchor>
  <xdr:twoCellAnchor editAs="oneCell">
    <xdr:from>
      <xdr:col>4</xdr:col>
      <xdr:colOff>291046</xdr:colOff>
      <xdr:row>149</xdr:row>
      <xdr:rowOff>98833</xdr:rowOff>
    </xdr:from>
    <xdr:to>
      <xdr:col>5</xdr:col>
      <xdr:colOff>1024336</xdr:colOff>
      <xdr:row>151</xdr:row>
      <xdr:rowOff>209857</xdr:rowOff>
    </xdr:to>
    <xdr:pic>
      <xdr:nvPicPr>
        <xdr:cNvPr id="80" name="Picture 79">
          <a:extLst>
            <a:ext uri="{FF2B5EF4-FFF2-40B4-BE49-F238E27FC236}">
              <a16:creationId xmlns:a16="http://schemas.microsoft.com/office/drawing/2014/main" id="{2A6C740E-34B5-4A41-A44A-53EDAF74CB56}"/>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75589"/>
        <a:stretch/>
      </xdr:blipFill>
      <xdr:spPr>
        <a:xfrm rot="20700000">
          <a:off x="4596346" y="40103833"/>
          <a:ext cx="1923915" cy="587274"/>
        </a:xfrm>
        <a:prstGeom prst="rect">
          <a:avLst/>
        </a:prstGeom>
      </xdr:spPr>
    </xdr:pic>
    <xdr:clientData/>
  </xdr:twoCellAnchor>
  <xdr:twoCellAnchor editAs="oneCell">
    <xdr:from>
      <xdr:col>8</xdr:col>
      <xdr:colOff>317859</xdr:colOff>
      <xdr:row>147</xdr:row>
      <xdr:rowOff>175268</xdr:rowOff>
    </xdr:from>
    <xdr:to>
      <xdr:col>9</xdr:col>
      <xdr:colOff>847725</xdr:colOff>
      <xdr:row>153</xdr:row>
      <xdr:rowOff>50771</xdr:rowOff>
    </xdr:to>
    <xdr:pic>
      <xdr:nvPicPr>
        <xdr:cNvPr id="81" name="Picture 80">
          <a:extLst>
            <a:ext uri="{FF2B5EF4-FFF2-40B4-BE49-F238E27FC236}">
              <a16:creationId xmlns:a16="http://schemas.microsoft.com/office/drawing/2014/main" id="{E0EC0FB1-415A-4B4B-B2B2-0BA1F141F76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b="23952"/>
        <a:stretch/>
      </xdr:blipFill>
      <xdr:spPr>
        <a:xfrm>
          <a:off x="8928459" y="39370643"/>
          <a:ext cx="1720491" cy="1637628"/>
        </a:xfrm>
        <a:prstGeom prst="rect">
          <a:avLst/>
        </a:prstGeom>
      </xdr:spPr>
    </xdr:pic>
    <xdr:clientData/>
  </xdr:twoCellAnchor>
  <xdr:twoCellAnchor editAs="oneCell">
    <xdr:from>
      <xdr:col>0</xdr:col>
      <xdr:colOff>367442</xdr:colOff>
      <xdr:row>162</xdr:row>
      <xdr:rowOff>107222</xdr:rowOff>
    </xdr:from>
    <xdr:to>
      <xdr:col>1</xdr:col>
      <xdr:colOff>902534</xdr:colOff>
      <xdr:row>164</xdr:row>
      <xdr:rowOff>147368</xdr:rowOff>
    </xdr:to>
    <xdr:pic>
      <xdr:nvPicPr>
        <xdr:cNvPr id="82" name="Picture 81">
          <a:extLst>
            <a:ext uri="{FF2B5EF4-FFF2-40B4-BE49-F238E27FC236}">
              <a16:creationId xmlns:a16="http://schemas.microsoft.com/office/drawing/2014/main" id="{C52A48C9-2E03-489A-BE96-D7396EE8F787}"/>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75919"/>
        <a:stretch/>
      </xdr:blipFill>
      <xdr:spPr>
        <a:xfrm rot="20700000">
          <a:off x="367442" y="43541222"/>
          <a:ext cx="1725717" cy="516396"/>
        </a:xfrm>
        <a:prstGeom prst="rect">
          <a:avLst/>
        </a:prstGeom>
      </xdr:spPr>
    </xdr:pic>
    <xdr:clientData/>
  </xdr:twoCellAnchor>
  <xdr:twoCellAnchor editAs="oneCell">
    <xdr:from>
      <xdr:col>4</xdr:col>
      <xdr:colOff>267036</xdr:colOff>
      <xdr:row>159</xdr:row>
      <xdr:rowOff>171450</xdr:rowOff>
    </xdr:from>
    <xdr:to>
      <xdr:col>5</xdr:col>
      <xdr:colOff>852564</xdr:colOff>
      <xdr:row>167</xdr:row>
      <xdr:rowOff>148619</xdr:rowOff>
    </xdr:to>
    <xdr:pic>
      <xdr:nvPicPr>
        <xdr:cNvPr id="83" name="Picture 82">
          <a:extLst>
            <a:ext uri="{FF2B5EF4-FFF2-40B4-BE49-F238E27FC236}">
              <a16:creationId xmlns:a16="http://schemas.microsoft.com/office/drawing/2014/main" id="{8AA705D8-2FBA-4899-B1E0-906F4AA2C1F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572336" y="42557700"/>
          <a:ext cx="1776153" cy="2215544"/>
        </a:xfrm>
        <a:prstGeom prst="rect">
          <a:avLst/>
        </a:prstGeom>
      </xdr:spPr>
    </xdr:pic>
    <xdr:clientData/>
  </xdr:twoCellAnchor>
  <xdr:twoCellAnchor editAs="oneCell">
    <xdr:from>
      <xdr:col>8</xdr:col>
      <xdr:colOff>445353</xdr:colOff>
      <xdr:row>162</xdr:row>
      <xdr:rowOff>166519</xdr:rowOff>
    </xdr:from>
    <xdr:to>
      <xdr:col>9</xdr:col>
      <xdr:colOff>735249</xdr:colOff>
      <xdr:row>164</xdr:row>
      <xdr:rowOff>189569</xdr:rowOff>
    </xdr:to>
    <xdr:pic>
      <xdr:nvPicPr>
        <xdr:cNvPr id="84" name="Picture 83">
          <a:extLst>
            <a:ext uri="{FF2B5EF4-FFF2-40B4-BE49-F238E27FC236}">
              <a16:creationId xmlns:a16="http://schemas.microsoft.com/office/drawing/2014/main" id="{60D1DB31-3ACF-42E3-A6B6-03E2D73AEA91}"/>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36415" b="36434"/>
        <a:stretch/>
      </xdr:blipFill>
      <xdr:spPr>
        <a:xfrm rot="20700000">
          <a:off x="9055953" y="43600519"/>
          <a:ext cx="1480521" cy="499300"/>
        </a:xfrm>
        <a:prstGeom prst="rect">
          <a:avLst/>
        </a:prstGeom>
      </xdr:spPr>
    </xdr:pic>
    <xdr:clientData/>
  </xdr:twoCellAnchor>
  <xdr:twoCellAnchor editAs="oneCell">
    <xdr:from>
      <xdr:col>0</xdr:col>
      <xdr:colOff>378540</xdr:colOff>
      <xdr:row>176</xdr:row>
      <xdr:rowOff>28576</xdr:rowOff>
    </xdr:from>
    <xdr:to>
      <xdr:col>1</xdr:col>
      <xdr:colOff>1095375</xdr:colOff>
      <xdr:row>184</xdr:row>
      <xdr:rowOff>216990</xdr:rowOff>
    </xdr:to>
    <xdr:pic>
      <xdr:nvPicPr>
        <xdr:cNvPr id="85" name="Picture 84">
          <a:extLst>
            <a:ext uri="{FF2B5EF4-FFF2-40B4-BE49-F238E27FC236}">
              <a16:creationId xmlns:a16="http://schemas.microsoft.com/office/drawing/2014/main" id="{87F0FAE5-FE05-49B0-AD6F-0422DCDA76D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78540" y="47034451"/>
          <a:ext cx="1907460" cy="2283914"/>
        </a:xfrm>
        <a:prstGeom prst="rect">
          <a:avLst/>
        </a:prstGeom>
      </xdr:spPr>
    </xdr:pic>
    <xdr:clientData/>
  </xdr:twoCellAnchor>
  <xdr:twoCellAnchor editAs="oneCell">
    <xdr:from>
      <xdr:col>4</xdr:col>
      <xdr:colOff>377874</xdr:colOff>
      <xdr:row>178</xdr:row>
      <xdr:rowOff>130340</xdr:rowOff>
    </xdr:from>
    <xdr:to>
      <xdr:col>5</xdr:col>
      <xdr:colOff>745466</xdr:colOff>
      <xdr:row>180</xdr:row>
      <xdr:rowOff>222674</xdr:rowOff>
    </xdr:to>
    <xdr:pic>
      <xdr:nvPicPr>
        <xdr:cNvPr id="86" name="Picture 85">
          <a:extLst>
            <a:ext uri="{FF2B5EF4-FFF2-40B4-BE49-F238E27FC236}">
              <a16:creationId xmlns:a16="http://schemas.microsoft.com/office/drawing/2014/main" id="{0572484B-6BE1-4FC3-8CA5-0E1BA897401A}"/>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35133" b="36131"/>
        <a:stretch/>
      </xdr:blipFill>
      <xdr:spPr>
        <a:xfrm rot="20700000">
          <a:off x="4683174" y="47802965"/>
          <a:ext cx="1558217" cy="568584"/>
        </a:xfrm>
        <a:prstGeom prst="rect">
          <a:avLst/>
        </a:prstGeom>
      </xdr:spPr>
    </xdr:pic>
    <xdr:clientData/>
  </xdr:twoCellAnchor>
  <xdr:twoCellAnchor editAs="oneCell">
    <xdr:from>
      <xdr:col>8</xdr:col>
      <xdr:colOff>266058</xdr:colOff>
      <xdr:row>175</xdr:row>
      <xdr:rowOff>114300</xdr:rowOff>
    </xdr:from>
    <xdr:to>
      <xdr:col>9</xdr:col>
      <xdr:colOff>980234</xdr:colOff>
      <xdr:row>184</xdr:row>
      <xdr:rowOff>114300</xdr:rowOff>
    </xdr:to>
    <xdr:pic>
      <xdr:nvPicPr>
        <xdr:cNvPr id="87" name="Picture 86">
          <a:extLst>
            <a:ext uri="{FF2B5EF4-FFF2-40B4-BE49-F238E27FC236}">
              <a16:creationId xmlns:a16="http://schemas.microsoft.com/office/drawing/2014/main" id="{A2188519-632A-43E6-B481-91BBEB2D0B3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76658" y="46882050"/>
          <a:ext cx="1904801" cy="2333625"/>
        </a:xfrm>
        <a:prstGeom prst="rect">
          <a:avLst/>
        </a:prstGeom>
      </xdr:spPr>
    </xdr:pic>
    <xdr:clientData/>
  </xdr:twoCellAnchor>
  <xdr:twoCellAnchor editAs="oneCell">
    <xdr:from>
      <xdr:col>0</xdr:col>
      <xdr:colOff>492803</xdr:colOff>
      <xdr:row>191</xdr:row>
      <xdr:rowOff>136487</xdr:rowOff>
    </xdr:from>
    <xdr:to>
      <xdr:col>1</xdr:col>
      <xdr:colOff>642714</xdr:colOff>
      <xdr:row>193</xdr:row>
      <xdr:rowOff>140161</xdr:rowOff>
    </xdr:to>
    <xdr:pic>
      <xdr:nvPicPr>
        <xdr:cNvPr id="88" name="Picture 87">
          <a:extLst>
            <a:ext uri="{FF2B5EF4-FFF2-40B4-BE49-F238E27FC236}">
              <a16:creationId xmlns:a16="http://schemas.microsoft.com/office/drawing/2014/main" id="{02365C3D-65B1-46B6-8D47-EF76BD608355}"/>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34916" b="36891"/>
        <a:stretch/>
      </xdr:blipFill>
      <xdr:spPr>
        <a:xfrm rot="20700000">
          <a:off x="492803" y="51095237"/>
          <a:ext cx="1340536" cy="479924"/>
        </a:xfrm>
        <a:prstGeom prst="rect">
          <a:avLst/>
        </a:prstGeom>
      </xdr:spPr>
    </xdr:pic>
    <xdr:clientData/>
  </xdr:twoCellAnchor>
  <xdr:twoCellAnchor editAs="oneCell">
    <xdr:from>
      <xdr:col>0</xdr:col>
      <xdr:colOff>171450</xdr:colOff>
      <xdr:row>0</xdr:row>
      <xdr:rowOff>104775</xdr:rowOff>
    </xdr:from>
    <xdr:to>
      <xdr:col>1</xdr:col>
      <xdr:colOff>1164627</xdr:colOff>
      <xdr:row>0</xdr:row>
      <xdr:rowOff>904875</xdr:rowOff>
    </xdr:to>
    <xdr:pic>
      <xdr:nvPicPr>
        <xdr:cNvPr id="42" name="Picture 41">
          <a:extLst>
            <a:ext uri="{FF2B5EF4-FFF2-40B4-BE49-F238E27FC236}">
              <a16:creationId xmlns:a16="http://schemas.microsoft.com/office/drawing/2014/main" id="{2382A994-206F-48D2-A250-A41833EBBE88}"/>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1450" y="104775"/>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0</xdr:row>
      <xdr:rowOff>0</xdr:rowOff>
    </xdr:from>
    <xdr:to>
      <xdr:col>11</xdr:col>
      <xdr:colOff>838200</xdr:colOff>
      <xdr:row>0</xdr:row>
      <xdr:rowOff>938160</xdr:rowOff>
    </xdr:to>
    <xdr:pic>
      <xdr:nvPicPr>
        <xdr:cNvPr id="43" name="Picture 42">
          <a:extLst>
            <a:ext uri="{FF2B5EF4-FFF2-40B4-BE49-F238E27FC236}">
              <a16:creationId xmlns:a16="http://schemas.microsoft.com/office/drawing/2014/main" id="{0133F19F-0A02-4048-97B5-6994E0A900C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0229850" y="0"/>
          <a:ext cx="2562225" cy="93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314326</xdr:colOff>
      <xdr:row>5</xdr:row>
      <xdr:rowOff>29181</xdr:rowOff>
    </xdr:from>
    <xdr:to>
      <xdr:col>1</xdr:col>
      <xdr:colOff>895351</xdr:colOff>
      <xdr:row>13</xdr:row>
      <xdr:rowOff>183396</xdr:rowOff>
    </xdr:to>
    <xdr:pic>
      <xdr:nvPicPr>
        <xdr:cNvPr id="80" name="Picture 79">
          <a:extLst>
            <a:ext uri="{FF2B5EF4-FFF2-40B4-BE49-F238E27FC236}">
              <a16:creationId xmlns:a16="http://schemas.microsoft.com/office/drawing/2014/main" id="{42544120-FC07-4E22-9069-5E7CBE48D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6" y="1457931"/>
          <a:ext cx="1771650" cy="2249715"/>
        </a:xfrm>
        <a:prstGeom prst="rect">
          <a:avLst/>
        </a:prstGeom>
      </xdr:spPr>
    </xdr:pic>
    <xdr:clientData/>
  </xdr:twoCellAnchor>
  <xdr:twoCellAnchor editAs="oneCell">
    <xdr:from>
      <xdr:col>8</xdr:col>
      <xdr:colOff>238126</xdr:colOff>
      <xdr:row>4</xdr:row>
      <xdr:rowOff>142876</xdr:rowOff>
    </xdr:from>
    <xdr:to>
      <xdr:col>9</xdr:col>
      <xdr:colOff>828675</xdr:colOff>
      <xdr:row>13</xdr:row>
      <xdr:rowOff>71059</xdr:rowOff>
    </xdr:to>
    <xdr:pic>
      <xdr:nvPicPr>
        <xdr:cNvPr id="81" name="Picture 80">
          <a:extLst>
            <a:ext uri="{FF2B5EF4-FFF2-40B4-BE49-F238E27FC236}">
              <a16:creationId xmlns:a16="http://schemas.microsoft.com/office/drawing/2014/main" id="{285D2BB2-ACF1-49B4-8F8E-1C9C32680A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48726" y="1333501"/>
          <a:ext cx="1781174" cy="2261808"/>
        </a:xfrm>
        <a:prstGeom prst="rect">
          <a:avLst/>
        </a:prstGeom>
      </xdr:spPr>
    </xdr:pic>
    <xdr:clientData/>
  </xdr:twoCellAnchor>
  <xdr:twoCellAnchor editAs="oneCell">
    <xdr:from>
      <xdr:col>0</xdr:col>
      <xdr:colOff>710144</xdr:colOff>
      <xdr:row>21</xdr:row>
      <xdr:rowOff>140982</xdr:rowOff>
    </xdr:from>
    <xdr:to>
      <xdr:col>1</xdr:col>
      <xdr:colOff>462944</xdr:colOff>
      <xdr:row>23</xdr:row>
      <xdr:rowOff>123727</xdr:rowOff>
    </xdr:to>
    <xdr:pic>
      <xdr:nvPicPr>
        <xdr:cNvPr id="82" name="Picture 81">
          <a:extLst>
            <a:ext uri="{FF2B5EF4-FFF2-40B4-BE49-F238E27FC236}">
              <a16:creationId xmlns:a16="http://schemas.microsoft.com/office/drawing/2014/main" id="{C5440FA6-B578-4BEA-9A33-CB37F0CADF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0786" b="30900"/>
        <a:stretch/>
      </xdr:blipFill>
      <xdr:spPr>
        <a:xfrm rot="20700000">
          <a:off x="710144" y="5760732"/>
          <a:ext cx="943425" cy="458995"/>
        </a:xfrm>
        <a:prstGeom prst="rect">
          <a:avLst/>
        </a:prstGeom>
      </xdr:spPr>
    </xdr:pic>
    <xdr:clientData/>
  </xdr:twoCellAnchor>
  <xdr:twoCellAnchor editAs="oneCell">
    <xdr:from>
      <xdr:col>4</xdr:col>
      <xdr:colOff>638175</xdr:colOff>
      <xdr:row>21</xdr:row>
      <xdr:rowOff>17088</xdr:rowOff>
    </xdr:from>
    <xdr:to>
      <xdr:col>5</xdr:col>
      <xdr:colOff>571500</xdr:colOff>
      <xdr:row>23</xdr:row>
      <xdr:rowOff>162041</xdr:rowOff>
    </xdr:to>
    <xdr:pic>
      <xdr:nvPicPr>
        <xdr:cNvPr id="83" name="Picture 82">
          <a:extLst>
            <a:ext uri="{FF2B5EF4-FFF2-40B4-BE49-F238E27FC236}">
              <a16:creationId xmlns:a16="http://schemas.microsoft.com/office/drawing/2014/main" id="{5DA360DB-0FE7-4B53-92B9-EA86C2223B7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2909" b="23566"/>
        <a:stretch/>
      </xdr:blipFill>
      <xdr:spPr>
        <a:xfrm>
          <a:off x="4943475" y="5636838"/>
          <a:ext cx="1123950" cy="621203"/>
        </a:xfrm>
        <a:prstGeom prst="rect">
          <a:avLst/>
        </a:prstGeom>
      </xdr:spPr>
    </xdr:pic>
    <xdr:clientData/>
  </xdr:twoCellAnchor>
  <xdr:twoCellAnchor editAs="oneCell">
    <xdr:from>
      <xdr:col>8</xdr:col>
      <xdr:colOff>171450</xdr:colOff>
      <xdr:row>18</xdr:row>
      <xdr:rowOff>606</xdr:rowOff>
    </xdr:from>
    <xdr:to>
      <xdr:col>9</xdr:col>
      <xdr:colOff>990600</xdr:colOff>
      <xdr:row>27</xdr:row>
      <xdr:rowOff>606</xdr:rowOff>
    </xdr:to>
    <xdr:pic>
      <xdr:nvPicPr>
        <xdr:cNvPr id="84" name="Picture 83">
          <a:extLst>
            <a:ext uri="{FF2B5EF4-FFF2-40B4-BE49-F238E27FC236}">
              <a16:creationId xmlns:a16="http://schemas.microsoft.com/office/drawing/2014/main" id="{46F4213F-5DA3-4DC2-91D5-83164D27ECF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46" r="8980"/>
        <a:stretch/>
      </xdr:blipFill>
      <xdr:spPr>
        <a:xfrm>
          <a:off x="8782050" y="4715481"/>
          <a:ext cx="2009775" cy="2333625"/>
        </a:xfrm>
        <a:prstGeom prst="rect">
          <a:avLst/>
        </a:prstGeom>
      </xdr:spPr>
    </xdr:pic>
    <xdr:clientData/>
  </xdr:twoCellAnchor>
  <xdr:twoCellAnchor editAs="oneCell">
    <xdr:from>
      <xdr:col>0</xdr:col>
      <xdr:colOff>602894</xdr:colOff>
      <xdr:row>35</xdr:row>
      <xdr:rowOff>63756</xdr:rowOff>
    </xdr:from>
    <xdr:to>
      <xdr:col>1</xdr:col>
      <xdr:colOff>539193</xdr:colOff>
      <xdr:row>37</xdr:row>
      <xdr:rowOff>78155</xdr:rowOff>
    </xdr:to>
    <xdr:pic>
      <xdr:nvPicPr>
        <xdr:cNvPr id="85" name="Picture 84">
          <a:extLst>
            <a:ext uri="{FF2B5EF4-FFF2-40B4-BE49-F238E27FC236}">
              <a16:creationId xmlns:a16="http://schemas.microsoft.com/office/drawing/2014/main" id="{F7702C3D-3767-449F-B82B-1A86546187F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486" t="39951" r="18872" b="33211"/>
        <a:stretch/>
      </xdr:blipFill>
      <xdr:spPr>
        <a:xfrm rot="20700000">
          <a:off x="602894" y="9207756"/>
          <a:ext cx="1126924" cy="490649"/>
        </a:xfrm>
        <a:prstGeom prst="rect">
          <a:avLst/>
        </a:prstGeom>
      </xdr:spPr>
    </xdr:pic>
    <xdr:clientData/>
  </xdr:twoCellAnchor>
  <xdr:twoCellAnchor editAs="oneCell">
    <xdr:from>
      <xdr:col>8</xdr:col>
      <xdr:colOff>291226</xdr:colOff>
      <xdr:row>32</xdr:row>
      <xdr:rowOff>67281</xdr:rowOff>
    </xdr:from>
    <xdr:to>
      <xdr:col>9</xdr:col>
      <xdr:colOff>945354</xdr:colOff>
      <xdr:row>41</xdr:row>
      <xdr:rowOff>76200</xdr:rowOff>
    </xdr:to>
    <xdr:pic>
      <xdr:nvPicPr>
        <xdr:cNvPr id="86" name="Picture 85">
          <a:extLst>
            <a:ext uri="{FF2B5EF4-FFF2-40B4-BE49-F238E27FC236}">
              <a16:creationId xmlns:a16="http://schemas.microsoft.com/office/drawing/2014/main" id="{095B0F5A-84F7-42A1-B81E-DE03C72AE3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01826" y="8306406"/>
          <a:ext cx="1844753" cy="2342544"/>
        </a:xfrm>
        <a:prstGeom prst="rect">
          <a:avLst/>
        </a:prstGeom>
      </xdr:spPr>
    </xdr:pic>
    <xdr:clientData/>
  </xdr:twoCellAnchor>
  <xdr:twoCellAnchor editAs="oneCell">
    <xdr:from>
      <xdr:col>0</xdr:col>
      <xdr:colOff>197286</xdr:colOff>
      <xdr:row>45</xdr:row>
      <xdr:rowOff>133351</xdr:rowOff>
    </xdr:from>
    <xdr:to>
      <xdr:col>1</xdr:col>
      <xdr:colOff>895350</xdr:colOff>
      <xdr:row>54</xdr:row>
      <xdr:rowOff>198062</xdr:rowOff>
    </xdr:to>
    <xdr:pic>
      <xdr:nvPicPr>
        <xdr:cNvPr id="87" name="Picture 86">
          <a:extLst>
            <a:ext uri="{FF2B5EF4-FFF2-40B4-BE49-F238E27FC236}">
              <a16:creationId xmlns:a16="http://schemas.microsoft.com/office/drawing/2014/main" id="{CA6D85C6-FCAC-42D8-AD27-F9224D68E9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7286" y="11658601"/>
          <a:ext cx="1888689" cy="2398336"/>
        </a:xfrm>
        <a:prstGeom prst="rect">
          <a:avLst/>
        </a:prstGeom>
      </xdr:spPr>
    </xdr:pic>
    <xdr:clientData/>
  </xdr:twoCellAnchor>
  <xdr:twoCellAnchor editAs="oneCell">
    <xdr:from>
      <xdr:col>4</xdr:col>
      <xdr:colOff>913688</xdr:colOff>
      <xdr:row>48</xdr:row>
      <xdr:rowOff>76873</xdr:rowOff>
    </xdr:from>
    <xdr:to>
      <xdr:col>5</xdr:col>
      <xdr:colOff>332179</xdr:colOff>
      <xdr:row>52</xdr:row>
      <xdr:rowOff>172977</xdr:rowOff>
    </xdr:to>
    <xdr:pic>
      <xdr:nvPicPr>
        <xdr:cNvPr id="88" name="Picture 87">
          <a:extLst>
            <a:ext uri="{FF2B5EF4-FFF2-40B4-BE49-F238E27FC236}">
              <a16:creationId xmlns:a16="http://schemas.microsoft.com/office/drawing/2014/main" id="{5F5F9B43-B435-4D12-8BB2-2571E62890C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0978" b="23277"/>
        <a:stretch/>
      </xdr:blipFill>
      <xdr:spPr>
        <a:xfrm rot="14263761">
          <a:off x="4999244" y="12726742"/>
          <a:ext cx="1048604" cy="609116"/>
        </a:xfrm>
        <a:prstGeom prst="rect">
          <a:avLst/>
        </a:prstGeom>
      </xdr:spPr>
    </xdr:pic>
    <xdr:clientData/>
  </xdr:twoCellAnchor>
  <xdr:twoCellAnchor editAs="oneCell">
    <xdr:from>
      <xdr:col>8</xdr:col>
      <xdr:colOff>295275</xdr:colOff>
      <xdr:row>45</xdr:row>
      <xdr:rowOff>95855</xdr:rowOff>
    </xdr:from>
    <xdr:to>
      <xdr:col>9</xdr:col>
      <xdr:colOff>1016911</xdr:colOff>
      <xdr:row>54</xdr:row>
      <xdr:rowOff>190499</xdr:rowOff>
    </xdr:to>
    <xdr:pic>
      <xdr:nvPicPr>
        <xdr:cNvPr id="89" name="Picture 88">
          <a:extLst>
            <a:ext uri="{FF2B5EF4-FFF2-40B4-BE49-F238E27FC236}">
              <a16:creationId xmlns:a16="http://schemas.microsoft.com/office/drawing/2014/main" id="{634C6ABC-FAF0-4A95-9E72-DA5DB3A05FD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05875" y="11621105"/>
          <a:ext cx="1912261" cy="2428269"/>
        </a:xfrm>
        <a:prstGeom prst="rect">
          <a:avLst/>
        </a:prstGeom>
      </xdr:spPr>
    </xdr:pic>
    <xdr:clientData/>
  </xdr:twoCellAnchor>
  <xdr:twoCellAnchor editAs="oneCell">
    <xdr:from>
      <xdr:col>0</xdr:col>
      <xdr:colOff>882439</xdr:colOff>
      <xdr:row>63</xdr:row>
      <xdr:rowOff>17552</xdr:rowOff>
    </xdr:from>
    <xdr:to>
      <xdr:col>1</xdr:col>
      <xdr:colOff>298669</xdr:colOff>
      <xdr:row>67</xdr:row>
      <xdr:rowOff>134983</xdr:rowOff>
    </xdr:to>
    <xdr:pic>
      <xdr:nvPicPr>
        <xdr:cNvPr id="90" name="Picture 89">
          <a:extLst>
            <a:ext uri="{FF2B5EF4-FFF2-40B4-BE49-F238E27FC236}">
              <a16:creationId xmlns:a16="http://schemas.microsoft.com/office/drawing/2014/main" id="{F95A640C-0BC5-43C4-A158-E969328F94E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166" t="14217" r="31005" b="15563"/>
        <a:stretch/>
      </xdr:blipFill>
      <xdr:spPr>
        <a:xfrm rot="20700000">
          <a:off x="882439" y="16448177"/>
          <a:ext cx="606855" cy="1069931"/>
        </a:xfrm>
        <a:prstGeom prst="rect">
          <a:avLst/>
        </a:prstGeom>
      </xdr:spPr>
    </xdr:pic>
    <xdr:clientData/>
  </xdr:twoCellAnchor>
  <xdr:twoCellAnchor editAs="oneCell">
    <xdr:from>
      <xdr:col>4</xdr:col>
      <xdr:colOff>234790</xdr:colOff>
      <xdr:row>61</xdr:row>
      <xdr:rowOff>38100</xdr:rowOff>
    </xdr:from>
    <xdr:to>
      <xdr:col>5</xdr:col>
      <xdr:colOff>934402</xdr:colOff>
      <xdr:row>70</xdr:row>
      <xdr:rowOff>104775</xdr:rowOff>
    </xdr:to>
    <xdr:pic>
      <xdr:nvPicPr>
        <xdr:cNvPr id="91" name="Picture 90">
          <a:extLst>
            <a:ext uri="{FF2B5EF4-FFF2-40B4-BE49-F238E27FC236}">
              <a16:creationId xmlns:a16="http://schemas.microsoft.com/office/drawing/2014/main" id="{E9DFA5D8-1ECC-454E-9235-9B1988D4B60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40090" y="15801975"/>
          <a:ext cx="1890237" cy="2400300"/>
        </a:xfrm>
        <a:prstGeom prst="rect">
          <a:avLst/>
        </a:prstGeom>
      </xdr:spPr>
    </xdr:pic>
    <xdr:clientData/>
  </xdr:twoCellAnchor>
  <xdr:twoCellAnchor editAs="oneCell">
    <xdr:from>
      <xdr:col>8</xdr:col>
      <xdr:colOff>847725</xdr:colOff>
      <xdr:row>63</xdr:row>
      <xdr:rowOff>19656</xdr:rowOff>
    </xdr:from>
    <xdr:to>
      <xdr:col>9</xdr:col>
      <xdr:colOff>387993</xdr:colOff>
      <xdr:row>67</xdr:row>
      <xdr:rowOff>191106</xdr:rowOff>
    </xdr:to>
    <xdr:pic>
      <xdr:nvPicPr>
        <xdr:cNvPr id="92" name="Picture 91">
          <a:extLst>
            <a:ext uri="{FF2B5EF4-FFF2-40B4-BE49-F238E27FC236}">
              <a16:creationId xmlns:a16="http://schemas.microsoft.com/office/drawing/2014/main" id="{B8391E4B-AC84-4AC3-AF26-C99C28609F0C}"/>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4142" t="8088" r="20711" b="7108"/>
        <a:stretch/>
      </xdr:blipFill>
      <xdr:spPr>
        <a:xfrm>
          <a:off x="9458325" y="16450281"/>
          <a:ext cx="730893" cy="1123950"/>
        </a:xfrm>
        <a:prstGeom prst="rect">
          <a:avLst/>
        </a:prstGeom>
      </xdr:spPr>
    </xdr:pic>
    <xdr:clientData/>
  </xdr:twoCellAnchor>
  <xdr:twoCellAnchor editAs="oneCell">
    <xdr:from>
      <xdr:col>0</xdr:col>
      <xdr:colOff>333374</xdr:colOff>
      <xdr:row>74</xdr:row>
      <xdr:rowOff>141968</xdr:rowOff>
    </xdr:from>
    <xdr:to>
      <xdr:col>1</xdr:col>
      <xdr:colOff>981192</xdr:colOff>
      <xdr:row>83</xdr:row>
      <xdr:rowOff>142874</xdr:rowOff>
    </xdr:to>
    <xdr:pic>
      <xdr:nvPicPr>
        <xdr:cNvPr id="93" name="Picture 92">
          <a:extLst>
            <a:ext uri="{FF2B5EF4-FFF2-40B4-BE49-F238E27FC236}">
              <a16:creationId xmlns:a16="http://schemas.microsoft.com/office/drawing/2014/main" id="{395612A5-2E58-44A3-8314-ECA58C5286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3374" y="19191968"/>
          <a:ext cx="1838443" cy="2334531"/>
        </a:xfrm>
        <a:prstGeom prst="rect">
          <a:avLst/>
        </a:prstGeom>
      </xdr:spPr>
    </xdr:pic>
    <xdr:clientData/>
  </xdr:twoCellAnchor>
  <xdr:twoCellAnchor editAs="oneCell">
    <xdr:from>
      <xdr:col>4</xdr:col>
      <xdr:colOff>809626</xdr:colOff>
      <xdr:row>77</xdr:row>
      <xdr:rowOff>67281</xdr:rowOff>
    </xdr:from>
    <xdr:to>
      <xdr:col>5</xdr:col>
      <xdr:colOff>304800</xdr:colOff>
      <xdr:row>81</xdr:row>
      <xdr:rowOff>232894</xdr:rowOff>
    </xdr:to>
    <xdr:pic>
      <xdr:nvPicPr>
        <xdr:cNvPr id="94" name="Picture 93">
          <a:extLst>
            <a:ext uri="{FF2B5EF4-FFF2-40B4-BE49-F238E27FC236}">
              <a16:creationId xmlns:a16="http://schemas.microsoft.com/office/drawing/2014/main" id="{00020D66-4618-4EA1-BEB3-F36631900BB5}"/>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207" t="11398" r="24387" b="9681"/>
        <a:stretch/>
      </xdr:blipFill>
      <xdr:spPr>
        <a:xfrm rot="20464137">
          <a:off x="5114926" y="20022156"/>
          <a:ext cx="685799" cy="1118113"/>
        </a:xfrm>
        <a:prstGeom prst="rect">
          <a:avLst/>
        </a:prstGeom>
      </xdr:spPr>
    </xdr:pic>
    <xdr:clientData/>
  </xdr:twoCellAnchor>
  <xdr:twoCellAnchor editAs="oneCell">
    <xdr:from>
      <xdr:col>8</xdr:col>
      <xdr:colOff>276224</xdr:colOff>
      <xdr:row>75</xdr:row>
      <xdr:rowOff>67282</xdr:rowOff>
    </xdr:from>
    <xdr:to>
      <xdr:col>9</xdr:col>
      <xdr:colOff>914400</xdr:colOff>
      <xdr:row>84</xdr:row>
      <xdr:rowOff>55945</xdr:rowOff>
    </xdr:to>
    <xdr:pic>
      <xdr:nvPicPr>
        <xdr:cNvPr id="95" name="Picture 94">
          <a:extLst>
            <a:ext uri="{FF2B5EF4-FFF2-40B4-BE49-F238E27FC236}">
              <a16:creationId xmlns:a16="http://schemas.microsoft.com/office/drawing/2014/main" id="{DE6250A2-D67F-44DC-813C-6747BD192F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86824" y="19355407"/>
          <a:ext cx="1828801" cy="2322288"/>
        </a:xfrm>
        <a:prstGeom prst="rect">
          <a:avLst/>
        </a:prstGeom>
      </xdr:spPr>
    </xdr:pic>
    <xdr:clientData/>
  </xdr:twoCellAnchor>
  <xdr:twoCellAnchor editAs="oneCell">
    <xdr:from>
      <xdr:col>0</xdr:col>
      <xdr:colOff>733427</xdr:colOff>
      <xdr:row>91</xdr:row>
      <xdr:rowOff>114906</xdr:rowOff>
    </xdr:from>
    <xdr:to>
      <xdr:col>1</xdr:col>
      <xdr:colOff>145822</xdr:colOff>
      <xdr:row>95</xdr:row>
      <xdr:rowOff>219075</xdr:rowOff>
    </xdr:to>
    <xdr:pic>
      <xdr:nvPicPr>
        <xdr:cNvPr id="96" name="Picture 95">
          <a:extLst>
            <a:ext uri="{FF2B5EF4-FFF2-40B4-BE49-F238E27FC236}">
              <a16:creationId xmlns:a16="http://schemas.microsoft.com/office/drawing/2014/main" id="{519BAFC6-0013-480F-8A82-EB3761156CF2}"/>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9656" t="16299" r="30270" b="13480"/>
        <a:stretch/>
      </xdr:blipFill>
      <xdr:spPr>
        <a:xfrm rot="20550533">
          <a:off x="733427" y="23594031"/>
          <a:ext cx="603020" cy="1056669"/>
        </a:xfrm>
        <a:prstGeom prst="rect">
          <a:avLst/>
        </a:prstGeom>
      </xdr:spPr>
    </xdr:pic>
    <xdr:clientData/>
  </xdr:twoCellAnchor>
  <xdr:twoCellAnchor editAs="oneCell">
    <xdr:from>
      <xdr:col>0</xdr:col>
      <xdr:colOff>209550</xdr:colOff>
      <xdr:row>0</xdr:row>
      <xdr:rowOff>95250</xdr:rowOff>
    </xdr:from>
    <xdr:to>
      <xdr:col>2</xdr:col>
      <xdr:colOff>12102</xdr:colOff>
      <xdr:row>0</xdr:row>
      <xdr:rowOff>895350</xdr:rowOff>
    </xdr:to>
    <xdr:pic>
      <xdr:nvPicPr>
        <xdr:cNvPr id="19" name="Picture 18">
          <a:extLst>
            <a:ext uri="{FF2B5EF4-FFF2-40B4-BE49-F238E27FC236}">
              <a16:creationId xmlns:a16="http://schemas.microsoft.com/office/drawing/2014/main" id="{110DECE1-B6AA-4690-AF55-6F88D525572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9550" y="95250"/>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7</xdr:row>
      <xdr:rowOff>9524</xdr:rowOff>
    </xdr:from>
    <xdr:to>
      <xdr:col>5</xdr:col>
      <xdr:colOff>401412</xdr:colOff>
      <xdr:row>9</xdr:row>
      <xdr:rowOff>105969</xdr:rowOff>
    </xdr:to>
    <xdr:pic>
      <xdr:nvPicPr>
        <xdr:cNvPr id="20" name="Picture 19">
          <a:extLst>
            <a:ext uri="{FF2B5EF4-FFF2-40B4-BE49-F238E27FC236}">
              <a16:creationId xmlns:a16="http://schemas.microsoft.com/office/drawing/2014/main" id="{29C9A4D6-6B6E-424A-9765-BB00C096BC29}"/>
            </a:ext>
          </a:extLst>
        </xdr:cNvPr>
        <xdr:cNvPicPr>
          <a:picLocks noChangeAspect="1" noChangeArrowheads="1"/>
        </xdr:cNvPicPr>
      </xdr:nvPicPr>
      <xdr:blipFill>
        <a:blip xmlns:r="http://schemas.openxmlformats.org/officeDocument/2006/relationships" r:embed="rId19" cstate="hqprint">
          <a:extLst>
            <a:ext uri="{28A0092B-C50C-407E-A947-70E740481C1C}">
              <a14:useLocalDpi xmlns:a14="http://schemas.microsoft.com/office/drawing/2010/main"/>
            </a:ext>
          </a:extLst>
        </a:blip>
        <a:srcRect/>
        <a:stretch>
          <a:fillRect/>
        </a:stretch>
      </xdr:blipFill>
      <xdr:spPr bwMode="auto">
        <a:xfrm rot="20700000">
          <a:off x="4791075" y="2581274"/>
          <a:ext cx="1106262" cy="57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781050</xdr:colOff>
      <xdr:row>0</xdr:row>
      <xdr:rowOff>57150</xdr:rowOff>
    </xdr:from>
    <xdr:to>
      <xdr:col>11</xdr:col>
      <xdr:colOff>609600</xdr:colOff>
      <xdr:row>0</xdr:row>
      <xdr:rowOff>877671</xdr:rowOff>
    </xdr:to>
    <xdr:pic>
      <xdr:nvPicPr>
        <xdr:cNvPr id="21" name="Picture 20">
          <a:extLst>
            <a:ext uri="{FF2B5EF4-FFF2-40B4-BE49-F238E27FC236}">
              <a16:creationId xmlns:a16="http://schemas.microsoft.com/office/drawing/2014/main" id="{24B5C757-22E7-44B7-9AF5-879DA1934DE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72900" y="57150"/>
          <a:ext cx="790575" cy="820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1</xdr:col>
      <xdr:colOff>161925</xdr:colOff>
      <xdr:row>8</xdr:row>
      <xdr:rowOff>79224</xdr:rowOff>
    </xdr:to>
    <xdr:pic>
      <xdr:nvPicPr>
        <xdr:cNvPr id="56" name="Picture 55">
          <a:extLst>
            <a:ext uri="{FF2B5EF4-FFF2-40B4-BE49-F238E27FC236}">
              <a16:creationId xmlns:a16="http://schemas.microsoft.com/office/drawing/2014/main" id="{BB00F432-B1C2-48A8-A3B7-0D83C3887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8200"/>
          <a:ext cx="1352550" cy="1717524"/>
        </a:xfrm>
        <a:prstGeom prst="rect">
          <a:avLst/>
        </a:prstGeom>
      </xdr:spPr>
    </xdr:pic>
    <xdr:clientData/>
  </xdr:twoCellAnchor>
  <xdr:twoCellAnchor editAs="oneCell">
    <xdr:from>
      <xdr:col>0</xdr:col>
      <xdr:colOff>914401</xdr:colOff>
      <xdr:row>7</xdr:row>
      <xdr:rowOff>96461</xdr:rowOff>
    </xdr:from>
    <xdr:to>
      <xdr:col>1</xdr:col>
      <xdr:colOff>1105377</xdr:colOff>
      <xdr:row>14</xdr:row>
      <xdr:rowOff>183999</xdr:rowOff>
    </xdr:to>
    <xdr:pic>
      <xdr:nvPicPr>
        <xdr:cNvPr id="57" name="Picture 56">
          <a:extLst>
            <a:ext uri="{FF2B5EF4-FFF2-40B4-BE49-F238E27FC236}">
              <a16:creationId xmlns:a16="http://schemas.microsoft.com/office/drawing/2014/main" id="{F84DAFCB-6972-4BB0-8699-FF37685908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1" y="2334836"/>
          <a:ext cx="1381601" cy="1754413"/>
        </a:xfrm>
        <a:prstGeom prst="rect">
          <a:avLst/>
        </a:prstGeom>
      </xdr:spPr>
    </xdr:pic>
    <xdr:clientData/>
  </xdr:twoCellAnchor>
  <xdr:twoCellAnchor editAs="oneCell">
    <xdr:from>
      <xdr:col>4</xdr:col>
      <xdr:colOff>447676</xdr:colOff>
      <xdr:row>7</xdr:row>
      <xdr:rowOff>119528</xdr:rowOff>
    </xdr:from>
    <xdr:to>
      <xdr:col>5</xdr:col>
      <xdr:colOff>666751</xdr:colOff>
      <xdr:row>10</xdr:row>
      <xdr:rowOff>29785</xdr:rowOff>
    </xdr:to>
    <xdr:pic>
      <xdr:nvPicPr>
        <xdr:cNvPr id="58" name="Picture 57">
          <a:extLst>
            <a:ext uri="{FF2B5EF4-FFF2-40B4-BE49-F238E27FC236}">
              <a16:creationId xmlns:a16="http://schemas.microsoft.com/office/drawing/2014/main" id="{A041877E-20FF-4425-9012-1A184E2BD86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04" t="36866" r="9436" b="34954"/>
        <a:stretch/>
      </xdr:blipFill>
      <xdr:spPr>
        <a:xfrm rot="20700000">
          <a:off x="4752976" y="2357903"/>
          <a:ext cx="1409700" cy="624632"/>
        </a:xfrm>
        <a:prstGeom prst="rect">
          <a:avLst/>
        </a:prstGeom>
      </xdr:spPr>
    </xdr:pic>
    <xdr:clientData/>
  </xdr:twoCellAnchor>
  <xdr:twoCellAnchor editAs="oneCell">
    <xdr:from>
      <xdr:col>8</xdr:col>
      <xdr:colOff>476250</xdr:colOff>
      <xdr:row>7</xdr:row>
      <xdr:rowOff>77499</xdr:rowOff>
    </xdr:from>
    <xdr:to>
      <xdr:col>9</xdr:col>
      <xdr:colOff>714375</xdr:colOff>
      <xdr:row>9</xdr:row>
      <xdr:rowOff>210761</xdr:rowOff>
    </xdr:to>
    <xdr:pic>
      <xdr:nvPicPr>
        <xdr:cNvPr id="59" name="Picture 58">
          <a:extLst>
            <a:ext uri="{FF2B5EF4-FFF2-40B4-BE49-F238E27FC236}">
              <a16:creationId xmlns:a16="http://schemas.microsoft.com/office/drawing/2014/main" id="{1B445487-059A-47C7-B470-1A42F12F69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42" t="37348" r="8210" b="35726"/>
        <a:stretch/>
      </xdr:blipFill>
      <xdr:spPr>
        <a:xfrm>
          <a:off x="9086850" y="2315874"/>
          <a:ext cx="1428750" cy="609512"/>
        </a:xfrm>
        <a:prstGeom prst="rect">
          <a:avLst/>
        </a:prstGeom>
      </xdr:spPr>
    </xdr:pic>
    <xdr:clientData/>
  </xdr:twoCellAnchor>
  <xdr:twoCellAnchor editAs="oneCell">
    <xdr:from>
      <xdr:col>0</xdr:col>
      <xdr:colOff>0</xdr:colOff>
      <xdr:row>16</xdr:row>
      <xdr:rowOff>1211</xdr:rowOff>
    </xdr:from>
    <xdr:to>
      <xdr:col>1</xdr:col>
      <xdr:colOff>161925</xdr:colOff>
      <xdr:row>21</xdr:row>
      <xdr:rowOff>194735</xdr:rowOff>
    </xdr:to>
    <xdr:pic>
      <xdr:nvPicPr>
        <xdr:cNvPr id="60" name="Picture 59">
          <a:extLst>
            <a:ext uri="{FF2B5EF4-FFF2-40B4-BE49-F238E27FC236}">
              <a16:creationId xmlns:a16="http://schemas.microsoft.com/office/drawing/2014/main" id="{C2F0A7EE-5BAA-4B87-A625-12535B530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2711"/>
          <a:ext cx="1352550" cy="1717524"/>
        </a:xfrm>
        <a:prstGeom prst="rect">
          <a:avLst/>
        </a:prstGeom>
      </xdr:spPr>
    </xdr:pic>
    <xdr:clientData/>
  </xdr:twoCellAnchor>
  <xdr:twoCellAnchor editAs="oneCell">
    <xdr:from>
      <xdr:col>0</xdr:col>
      <xdr:colOff>752476</xdr:colOff>
      <xdr:row>20</xdr:row>
      <xdr:rowOff>182186</xdr:rowOff>
    </xdr:from>
    <xdr:to>
      <xdr:col>1</xdr:col>
      <xdr:colOff>1025961</xdr:colOff>
      <xdr:row>28</xdr:row>
      <xdr:rowOff>136374</xdr:rowOff>
    </xdr:to>
    <xdr:pic>
      <xdr:nvPicPr>
        <xdr:cNvPr id="61" name="Picture 60">
          <a:extLst>
            <a:ext uri="{FF2B5EF4-FFF2-40B4-BE49-F238E27FC236}">
              <a16:creationId xmlns:a16="http://schemas.microsoft.com/office/drawing/2014/main" id="{3263E330-7402-4A3E-A689-BC9E994641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2476" y="5849561"/>
          <a:ext cx="1464110" cy="1859188"/>
        </a:xfrm>
        <a:prstGeom prst="rect">
          <a:avLst/>
        </a:prstGeom>
      </xdr:spPr>
    </xdr:pic>
    <xdr:clientData/>
  </xdr:twoCellAnchor>
  <xdr:twoCellAnchor editAs="oneCell">
    <xdr:from>
      <xdr:col>4</xdr:col>
      <xdr:colOff>381000</xdr:colOff>
      <xdr:row>20</xdr:row>
      <xdr:rowOff>160847</xdr:rowOff>
    </xdr:from>
    <xdr:to>
      <xdr:col>5</xdr:col>
      <xdr:colOff>828675</xdr:colOff>
      <xdr:row>23</xdr:row>
      <xdr:rowOff>86935</xdr:rowOff>
    </xdr:to>
    <xdr:pic>
      <xdr:nvPicPr>
        <xdr:cNvPr id="62" name="Picture 61">
          <a:extLst>
            <a:ext uri="{FF2B5EF4-FFF2-40B4-BE49-F238E27FC236}">
              <a16:creationId xmlns:a16="http://schemas.microsoft.com/office/drawing/2014/main" id="{C82BA17A-7969-4A3D-8031-B614C330B35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3392" b="35822"/>
        <a:stretch/>
      </xdr:blipFill>
      <xdr:spPr>
        <a:xfrm>
          <a:off x="4686300" y="5828222"/>
          <a:ext cx="1638300" cy="640463"/>
        </a:xfrm>
        <a:prstGeom prst="rect">
          <a:avLst/>
        </a:prstGeom>
      </xdr:spPr>
    </xdr:pic>
    <xdr:clientData/>
  </xdr:twoCellAnchor>
  <xdr:twoCellAnchor editAs="oneCell">
    <xdr:from>
      <xdr:col>8</xdr:col>
      <xdr:colOff>259557</xdr:colOff>
      <xdr:row>18</xdr:row>
      <xdr:rowOff>10735</xdr:rowOff>
    </xdr:from>
    <xdr:to>
      <xdr:col>9</xdr:col>
      <xdr:colOff>990600</xdr:colOff>
      <xdr:row>26</xdr:row>
      <xdr:rowOff>212573</xdr:rowOff>
    </xdr:to>
    <xdr:pic>
      <xdr:nvPicPr>
        <xdr:cNvPr id="63" name="Picture 62">
          <a:extLst>
            <a:ext uri="{FF2B5EF4-FFF2-40B4-BE49-F238E27FC236}">
              <a16:creationId xmlns:a16="http://schemas.microsoft.com/office/drawing/2014/main" id="{0A9ADAB7-052A-4565-BCB2-EEF6BA4547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70157" y="4868485"/>
          <a:ext cx="1921668" cy="2440213"/>
        </a:xfrm>
        <a:prstGeom prst="rect">
          <a:avLst/>
        </a:prstGeom>
      </xdr:spPr>
    </xdr:pic>
    <xdr:clientData/>
  </xdr:twoCellAnchor>
  <xdr:twoCellAnchor editAs="oneCell">
    <xdr:from>
      <xdr:col>0</xdr:col>
      <xdr:colOff>400050</xdr:colOff>
      <xdr:row>33</xdr:row>
      <xdr:rowOff>542925</xdr:rowOff>
    </xdr:from>
    <xdr:to>
      <xdr:col>1</xdr:col>
      <xdr:colOff>649143</xdr:colOff>
      <xdr:row>36</xdr:row>
      <xdr:rowOff>86236</xdr:rowOff>
    </xdr:to>
    <xdr:pic>
      <xdr:nvPicPr>
        <xdr:cNvPr id="64" name="Picture 63">
          <a:extLst>
            <a:ext uri="{FF2B5EF4-FFF2-40B4-BE49-F238E27FC236}">
              <a16:creationId xmlns:a16="http://schemas.microsoft.com/office/drawing/2014/main" id="{7DFFCA2C-16D6-4801-B3CF-E5A7B1A1241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1944" b="35726"/>
        <a:stretch/>
      </xdr:blipFill>
      <xdr:spPr>
        <a:xfrm>
          <a:off x="400050" y="9305925"/>
          <a:ext cx="1439718" cy="591061"/>
        </a:xfrm>
        <a:prstGeom prst="rect">
          <a:avLst/>
        </a:prstGeom>
      </xdr:spPr>
    </xdr:pic>
    <xdr:clientData/>
  </xdr:twoCellAnchor>
  <xdr:twoCellAnchor editAs="oneCell">
    <xdr:from>
      <xdr:col>4</xdr:col>
      <xdr:colOff>95250</xdr:colOff>
      <xdr:row>29</xdr:row>
      <xdr:rowOff>19050</xdr:rowOff>
    </xdr:from>
    <xdr:to>
      <xdr:col>5</xdr:col>
      <xdr:colOff>257175</xdr:colOff>
      <xdr:row>34</xdr:row>
      <xdr:rowOff>232835</xdr:rowOff>
    </xdr:to>
    <xdr:pic>
      <xdr:nvPicPr>
        <xdr:cNvPr id="65" name="Picture 64">
          <a:extLst>
            <a:ext uri="{FF2B5EF4-FFF2-40B4-BE49-F238E27FC236}">
              <a16:creationId xmlns:a16="http://schemas.microsoft.com/office/drawing/2014/main" id="{D58A6A6B-59DA-4371-86B9-17D8708615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0550" y="7829550"/>
          <a:ext cx="1352550" cy="1737785"/>
        </a:xfrm>
        <a:prstGeom prst="rect">
          <a:avLst/>
        </a:prstGeom>
      </xdr:spPr>
    </xdr:pic>
    <xdr:clientData/>
  </xdr:twoCellAnchor>
  <xdr:twoCellAnchor editAs="oneCell">
    <xdr:from>
      <xdr:col>4</xdr:col>
      <xdr:colOff>885349</xdr:colOff>
      <xdr:row>34</xdr:row>
      <xdr:rowOff>105986</xdr:rowOff>
    </xdr:from>
    <xdr:to>
      <xdr:col>5</xdr:col>
      <xdr:colOff>1076324</xdr:colOff>
      <xdr:row>41</xdr:row>
      <xdr:rowOff>193524</xdr:rowOff>
    </xdr:to>
    <xdr:pic>
      <xdr:nvPicPr>
        <xdr:cNvPr id="66" name="Picture 65">
          <a:extLst>
            <a:ext uri="{FF2B5EF4-FFF2-40B4-BE49-F238E27FC236}">
              <a16:creationId xmlns:a16="http://schemas.microsoft.com/office/drawing/2014/main" id="{CD9BB0E4-26DB-47CC-962C-BFDA7922B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90649" y="9440486"/>
          <a:ext cx="1381600" cy="1754413"/>
        </a:xfrm>
        <a:prstGeom prst="rect">
          <a:avLst/>
        </a:prstGeom>
      </xdr:spPr>
    </xdr:pic>
    <xdr:clientData/>
  </xdr:twoCellAnchor>
  <xdr:twoCellAnchor editAs="oneCell">
    <xdr:from>
      <xdr:col>8</xdr:col>
      <xdr:colOff>95250</xdr:colOff>
      <xdr:row>28</xdr:row>
      <xdr:rowOff>209550</xdr:rowOff>
    </xdr:from>
    <xdr:to>
      <xdr:col>9</xdr:col>
      <xdr:colOff>228600</xdr:colOff>
      <xdr:row>34</xdr:row>
      <xdr:rowOff>213785</xdr:rowOff>
    </xdr:to>
    <xdr:pic>
      <xdr:nvPicPr>
        <xdr:cNvPr id="67" name="Picture 66">
          <a:extLst>
            <a:ext uri="{FF2B5EF4-FFF2-40B4-BE49-F238E27FC236}">
              <a16:creationId xmlns:a16="http://schemas.microsoft.com/office/drawing/2014/main" id="{8403A191-4CBB-46BA-B0D6-04DDFAC99C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5850" y="7781925"/>
          <a:ext cx="1323975" cy="1766360"/>
        </a:xfrm>
        <a:prstGeom prst="rect">
          <a:avLst/>
        </a:prstGeom>
      </xdr:spPr>
    </xdr:pic>
    <xdr:clientData/>
  </xdr:twoCellAnchor>
  <xdr:twoCellAnchor editAs="oneCell">
    <xdr:from>
      <xdr:col>8</xdr:col>
      <xdr:colOff>975120</xdr:colOff>
      <xdr:row>34</xdr:row>
      <xdr:rowOff>20261</xdr:rowOff>
    </xdr:from>
    <xdr:to>
      <xdr:col>9</xdr:col>
      <xdr:colOff>1181098</xdr:colOff>
      <xdr:row>41</xdr:row>
      <xdr:rowOff>126850</xdr:rowOff>
    </xdr:to>
    <xdr:pic>
      <xdr:nvPicPr>
        <xdr:cNvPr id="68" name="Picture 67">
          <a:extLst>
            <a:ext uri="{FF2B5EF4-FFF2-40B4-BE49-F238E27FC236}">
              <a16:creationId xmlns:a16="http://schemas.microsoft.com/office/drawing/2014/main" id="{1CF56AD0-42C6-4F19-9FBD-4876828DC5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85720" y="9354761"/>
          <a:ext cx="1396603" cy="1773464"/>
        </a:xfrm>
        <a:prstGeom prst="rect">
          <a:avLst/>
        </a:prstGeom>
      </xdr:spPr>
    </xdr:pic>
    <xdr:clientData/>
  </xdr:twoCellAnchor>
  <xdr:twoCellAnchor editAs="oneCell">
    <xdr:from>
      <xdr:col>0</xdr:col>
      <xdr:colOff>323850</xdr:colOff>
      <xdr:row>46</xdr:row>
      <xdr:rowOff>30843</xdr:rowOff>
    </xdr:from>
    <xdr:to>
      <xdr:col>1</xdr:col>
      <xdr:colOff>971550</xdr:colOff>
      <xdr:row>54</xdr:row>
      <xdr:rowOff>126848</xdr:rowOff>
    </xdr:to>
    <xdr:pic>
      <xdr:nvPicPr>
        <xdr:cNvPr id="69" name="Picture 68">
          <a:extLst>
            <a:ext uri="{FF2B5EF4-FFF2-40B4-BE49-F238E27FC236}">
              <a16:creationId xmlns:a16="http://schemas.microsoft.com/office/drawing/2014/main" id="{6D6BF2B4-A9E8-4FD1-8BA9-7203E3EAAC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850" y="12222843"/>
          <a:ext cx="1838325" cy="2334380"/>
        </a:xfrm>
        <a:prstGeom prst="rect">
          <a:avLst/>
        </a:prstGeom>
      </xdr:spPr>
    </xdr:pic>
    <xdr:clientData/>
  </xdr:twoCellAnchor>
  <xdr:twoCellAnchor editAs="oneCell">
    <xdr:from>
      <xdr:col>4</xdr:col>
      <xdr:colOff>312181</xdr:colOff>
      <xdr:row>45</xdr:row>
      <xdr:rowOff>123825</xdr:rowOff>
    </xdr:from>
    <xdr:to>
      <xdr:col>5</xdr:col>
      <xdr:colOff>1081683</xdr:colOff>
      <xdr:row>54</xdr:row>
      <xdr:rowOff>136375</xdr:rowOff>
    </xdr:to>
    <xdr:pic>
      <xdr:nvPicPr>
        <xdr:cNvPr id="70" name="Picture 69">
          <a:extLst>
            <a:ext uri="{FF2B5EF4-FFF2-40B4-BE49-F238E27FC236}">
              <a16:creationId xmlns:a16="http://schemas.microsoft.com/office/drawing/2014/main" id="{FC16999F-670E-44A0-93ED-8BADD5A272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7481" y="12077700"/>
          <a:ext cx="1960127" cy="2489050"/>
        </a:xfrm>
        <a:prstGeom prst="rect">
          <a:avLst/>
        </a:prstGeom>
      </xdr:spPr>
    </xdr:pic>
    <xdr:clientData/>
  </xdr:twoCellAnchor>
  <xdr:twoCellAnchor editAs="oneCell">
    <xdr:from>
      <xdr:col>8</xdr:col>
      <xdr:colOff>552450</xdr:colOff>
      <xdr:row>47</xdr:row>
      <xdr:rowOff>318513</xdr:rowOff>
    </xdr:from>
    <xdr:to>
      <xdr:col>9</xdr:col>
      <xdr:colOff>647700</xdr:colOff>
      <xdr:row>49</xdr:row>
      <xdr:rowOff>125036</xdr:rowOff>
    </xdr:to>
    <xdr:pic>
      <xdr:nvPicPr>
        <xdr:cNvPr id="71" name="Picture 70">
          <a:extLst>
            <a:ext uri="{FF2B5EF4-FFF2-40B4-BE49-F238E27FC236}">
              <a16:creationId xmlns:a16="http://schemas.microsoft.com/office/drawing/2014/main" id="{5F2C16CC-CF60-41CC-B827-8933E770EBD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3777" b="28489"/>
        <a:stretch/>
      </xdr:blipFill>
      <xdr:spPr>
        <a:xfrm>
          <a:off x="9163050" y="12748638"/>
          <a:ext cx="1285875" cy="616148"/>
        </a:xfrm>
        <a:prstGeom prst="rect">
          <a:avLst/>
        </a:prstGeom>
      </xdr:spPr>
    </xdr:pic>
    <xdr:clientData/>
  </xdr:twoCellAnchor>
  <xdr:twoCellAnchor editAs="oneCell">
    <xdr:from>
      <xdr:col>0</xdr:col>
      <xdr:colOff>428625</xdr:colOff>
      <xdr:row>63</xdr:row>
      <xdr:rowOff>153945</xdr:rowOff>
    </xdr:from>
    <xdr:to>
      <xdr:col>1</xdr:col>
      <xdr:colOff>695325</xdr:colOff>
      <xdr:row>66</xdr:row>
      <xdr:rowOff>153611</xdr:rowOff>
    </xdr:to>
    <xdr:pic>
      <xdr:nvPicPr>
        <xdr:cNvPr id="72" name="Picture 71">
          <a:extLst>
            <a:ext uri="{FF2B5EF4-FFF2-40B4-BE49-F238E27FC236}">
              <a16:creationId xmlns:a16="http://schemas.microsoft.com/office/drawing/2014/main" id="{6C7E0C85-F3C5-4EF8-AFA2-A5E8E5EF2A69}"/>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686" t="33456" r="11029" b="30637"/>
        <a:stretch/>
      </xdr:blipFill>
      <xdr:spPr>
        <a:xfrm rot="20700000">
          <a:off x="428625" y="17298945"/>
          <a:ext cx="1457325" cy="714041"/>
        </a:xfrm>
        <a:prstGeom prst="rect">
          <a:avLst/>
        </a:prstGeom>
      </xdr:spPr>
    </xdr:pic>
    <xdr:clientData/>
  </xdr:twoCellAnchor>
  <xdr:twoCellAnchor editAs="oneCell">
    <xdr:from>
      <xdr:col>4</xdr:col>
      <xdr:colOff>242530</xdr:colOff>
      <xdr:row>59</xdr:row>
      <xdr:rowOff>179161</xdr:rowOff>
    </xdr:from>
    <xdr:to>
      <xdr:col>5</xdr:col>
      <xdr:colOff>1133475</xdr:colOff>
      <xdr:row>69</xdr:row>
      <xdr:rowOff>107799</xdr:rowOff>
    </xdr:to>
    <xdr:pic>
      <xdr:nvPicPr>
        <xdr:cNvPr id="73" name="Picture 72">
          <a:extLst>
            <a:ext uri="{FF2B5EF4-FFF2-40B4-BE49-F238E27FC236}">
              <a16:creationId xmlns:a16="http://schemas.microsoft.com/office/drawing/2014/main" id="{134BBAD8-187A-4C24-A9FC-EEE668B4CD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47830" y="16038286"/>
          <a:ext cx="2081570" cy="2643263"/>
        </a:xfrm>
        <a:prstGeom prst="rect">
          <a:avLst/>
        </a:prstGeom>
      </xdr:spPr>
    </xdr:pic>
    <xdr:clientData/>
  </xdr:twoCellAnchor>
  <xdr:twoCellAnchor editAs="oneCell">
    <xdr:from>
      <xdr:col>8</xdr:col>
      <xdr:colOff>426028</xdr:colOff>
      <xdr:row>62</xdr:row>
      <xdr:rowOff>528261</xdr:rowOff>
    </xdr:from>
    <xdr:to>
      <xdr:col>9</xdr:col>
      <xdr:colOff>828675</xdr:colOff>
      <xdr:row>65</xdr:row>
      <xdr:rowOff>210760</xdr:rowOff>
    </xdr:to>
    <xdr:pic>
      <xdr:nvPicPr>
        <xdr:cNvPr id="74" name="Picture 73">
          <a:extLst>
            <a:ext uri="{FF2B5EF4-FFF2-40B4-BE49-F238E27FC236}">
              <a16:creationId xmlns:a16="http://schemas.microsoft.com/office/drawing/2014/main" id="{F037E198-7FB5-4C3E-A376-731C8865859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8120" b="25786"/>
        <a:stretch/>
      </xdr:blipFill>
      <xdr:spPr>
        <a:xfrm>
          <a:off x="9036628" y="17101761"/>
          <a:ext cx="1593272" cy="730249"/>
        </a:xfrm>
        <a:prstGeom prst="rect">
          <a:avLst/>
        </a:prstGeom>
      </xdr:spPr>
    </xdr:pic>
    <xdr:clientData/>
  </xdr:twoCellAnchor>
  <xdr:twoCellAnchor editAs="oneCell">
    <xdr:from>
      <xdr:col>0</xdr:col>
      <xdr:colOff>523876</xdr:colOff>
      <xdr:row>76</xdr:row>
      <xdr:rowOff>276225</xdr:rowOff>
    </xdr:from>
    <xdr:to>
      <xdr:col>1</xdr:col>
      <xdr:colOff>698770</xdr:colOff>
      <xdr:row>78</xdr:row>
      <xdr:rowOff>201236</xdr:rowOff>
    </xdr:to>
    <xdr:pic>
      <xdr:nvPicPr>
        <xdr:cNvPr id="75" name="Picture 74">
          <a:extLst>
            <a:ext uri="{FF2B5EF4-FFF2-40B4-BE49-F238E27FC236}">
              <a16:creationId xmlns:a16="http://schemas.microsoft.com/office/drawing/2014/main" id="{CEF98967-0BCC-45D4-A71A-2C5E21D2DE2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34453" b="23180"/>
        <a:stretch/>
      </xdr:blipFill>
      <xdr:spPr>
        <a:xfrm>
          <a:off x="523876" y="20516850"/>
          <a:ext cx="1365519" cy="734636"/>
        </a:xfrm>
        <a:prstGeom prst="rect">
          <a:avLst/>
        </a:prstGeom>
      </xdr:spPr>
    </xdr:pic>
    <xdr:clientData/>
  </xdr:twoCellAnchor>
  <xdr:twoCellAnchor editAs="oneCell">
    <xdr:from>
      <xdr:col>4</xdr:col>
      <xdr:colOff>271702</xdr:colOff>
      <xdr:row>74</xdr:row>
      <xdr:rowOff>85725</xdr:rowOff>
    </xdr:from>
    <xdr:to>
      <xdr:col>5</xdr:col>
      <xdr:colOff>966193</xdr:colOff>
      <xdr:row>83</xdr:row>
      <xdr:rowOff>3024</xdr:rowOff>
    </xdr:to>
    <xdr:pic>
      <xdr:nvPicPr>
        <xdr:cNvPr id="76" name="Picture 75">
          <a:extLst>
            <a:ext uri="{FF2B5EF4-FFF2-40B4-BE49-F238E27FC236}">
              <a16:creationId xmlns:a16="http://schemas.microsoft.com/office/drawing/2014/main" id="{002688B0-2847-4746-A445-15EEA409934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7002" y="19850100"/>
          <a:ext cx="1885116" cy="2393799"/>
        </a:xfrm>
        <a:prstGeom prst="rect">
          <a:avLst/>
        </a:prstGeom>
      </xdr:spPr>
    </xdr:pic>
    <xdr:clientData/>
  </xdr:twoCellAnchor>
  <xdr:twoCellAnchor editAs="oneCell">
    <xdr:from>
      <xdr:col>8</xdr:col>
      <xdr:colOff>450849</xdr:colOff>
      <xdr:row>76</xdr:row>
      <xdr:rowOff>266791</xdr:rowOff>
    </xdr:from>
    <xdr:to>
      <xdr:col>9</xdr:col>
      <xdr:colOff>647700</xdr:colOff>
      <xdr:row>78</xdr:row>
      <xdr:rowOff>191712</xdr:rowOff>
    </xdr:to>
    <xdr:pic>
      <xdr:nvPicPr>
        <xdr:cNvPr id="77" name="Picture 76">
          <a:extLst>
            <a:ext uri="{FF2B5EF4-FFF2-40B4-BE49-F238E27FC236}">
              <a16:creationId xmlns:a16="http://schemas.microsoft.com/office/drawing/2014/main" id="{28FFEEC8-24CB-46D2-B678-29B482568136}"/>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32909" b="25400"/>
        <a:stretch/>
      </xdr:blipFill>
      <xdr:spPr>
        <a:xfrm>
          <a:off x="9061449" y="20507416"/>
          <a:ext cx="1387476" cy="734546"/>
        </a:xfrm>
        <a:prstGeom prst="rect">
          <a:avLst/>
        </a:prstGeom>
      </xdr:spPr>
    </xdr:pic>
    <xdr:clientData/>
  </xdr:twoCellAnchor>
  <xdr:twoCellAnchor editAs="oneCell">
    <xdr:from>
      <xdr:col>0</xdr:col>
      <xdr:colOff>504826</xdr:colOff>
      <xdr:row>91</xdr:row>
      <xdr:rowOff>151230</xdr:rowOff>
    </xdr:from>
    <xdr:to>
      <xdr:col>1</xdr:col>
      <xdr:colOff>800101</xdr:colOff>
      <xdr:row>94</xdr:row>
      <xdr:rowOff>210761</xdr:rowOff>
    </xdr:to>
    <xdr:pic>
      <xdr:nvPicPr>
        <xdr:cNvPr id="78" name="Picture 77">
          <a:extLst>
            <a:ext uri="{FF2B5EF4-FFF2-40B4-BE49-F238E27FC236}">
              <a16:creationId xmlns:a16="http://schemas.microsoft.com/office/drawing/2014/main" id="{9328FBD7-4859-4302-84FA-D01F4A6D2AD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35032" b="23952"/>
        <a:stretch/>
      </xdr:blipFill>
      <xdr:spPr>
        <a:xfrm>
          <a:off x="504826" y="24630480"/>
          <a:ext cx="1485900" cy="773906"/>
        </a:xfrm>
        <a:prstGeom prst="rect">
          <a:avLst/>
        </a:prstGeom>
      </xdr:spPr>
    </xdr:pic>
    <xdr:clientData/>
  </xdr:twoCellAnchor>
  <xdr:twoCellAnchor editAs="oneCell">
    <xdr:from>
      <xdr:col>4</xdr:col>
      <xdr:colOff>231934</xdr:colOff>
      <xdr:row>89</xdr:row>
      <xdr:rowOff>133350</xdr:rowOff>
    </xdr:from>
    <xdr:to>
      <xdr:col>5</xdr:col>
      <xdr:colOff>926425</xdr:colOff>
      <xdr:row>98</xdr:row>
      <xdr:rowOff>50648</xdr:rowOff>
    </xdr:to>
    <xdr:pic>
      <xdr:nvPicPr>
        <xdr:cNvPr id="79" name="Picture 78">
          <a:extLst>
            <a:ext uri="{FF2B5EF4-FFF2-40B4-BE49-F238E27FC236}">
              <a16:creationId xmlns:a16="http://schemas.microsoft.com/office/drawing/2014/main" id="{B128A028-F65D-45B6-AEE7-64496EE0365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537234" y="23802975"/>
          <a:ext cx="1885116" cy="2393798"/>
        </a:xfrm>
        <a:prstGeom prst="rect">
          <a:avLst/>
        </a:prstGeom>
      </xdr:spPr>
    </xdr:pic>
    <xdr:clientData/>
  </xdr:twoCellAnchor>
  <xdr:twoCellAnchor editAs="oneCell">
    <xdr:from>
      <xdr:col>8</xdr:col>
      <xdr:colOff>390525</xdr:colOff>
      <xdr:row>91</xdr:row>
      <xdr:rowOff>219075</xdr:rowOff>
    </xdr:from>
    <xdr:to>
      <xdr:col>9</xdr:col>
      <xdr:colOff>718164</xdr:colOff>
      <xdr:row>94</xdr:row>
      <xdr:rowOff>172662</xdr:rowOff>
    </xdr:to>
    <xdr:pic>
      <xdr:nvPicPr>
        <xdr:cNvPr id="80" name="Picture 79">
          <a:extLst>
            <a:ext uri="{FF2B5EF4-FFF2-40B4-BE49-F238E27FC236}">
              <a16:creationId xmlns:a16="http://schemas.microsoft.com/office/drawing/2014/main" id="{FC6071AE-C026-4D61-9E63-57211CA754A1}"/>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36770" b="28585"/>
        <a:stretch/>
      </xdr:blipFill>
      <xdr:spPr>
        <a:xfrm>
          <a:off x="9001125" y="24698325"/>
          <a:ext cx="1518264" cy="667962"/>
        </a:xfrm>
        <a:prstGeom prst="rect">
          <a:avLst/>
        </a:prstGeom>
      </xdr:spPr>
    </xdr:pic>
    <xdr:clientData/>
  </xdr:twoCellAnchor>
  <xdr:twoCellAnchor editAs="oneCell">
    <xdr:from>
      <xdr:col>0</xdr:col>
      <xdr:colOff>352425</xdr:colOff>
      <xdr:row>105</xdr:row>
      <xdr:rowOff>53645</xdr:rowOff>
    </xdr:from>
    <xdr:to>
      <xdr:col>1</xdr:col>
      <xdr:colOff>952500</xdr:colOff>
      <xdr:row>108</xdr:row>
      <xdr:rowOff>39311</xdr:rowOff>
    </xdr:to>
    <xdr:pic>
      <xdr:nvPicPr>
        <xdr:cNvPr id="81" name="Picture 80">
          <a:extLst>
            <a:ext uri="{FF2B5EF4-FFF2-40B4-BE49-F238E27FC236}">
              <a16:creationId xmlns:a16="http://schemas.microsoft.com/office/drawing/2014/main" id="{F091B194-9B79-4A87-AECE-A9B03B8C3954}"/>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34839" b="34375"/>
        <a:stretch/>
      </xdr:blipFill>
      <xdr:spPr>
        <a:xfrm>
          <a:off x="352425" y="28200020"/>
          <a:ext cx="1790700" cy="700041"/>
        </a:xfrm>
        <a:prstGeom prst="rect">
          <a:avLst/>
        </a:prstGeom>
      </xdr:spPr>
    </xdr:pic>
    <xdr:clientData/>
  </xdr:twoCellAnchor>
  <xdr:twoCellAnchor editAs="oneCell">
    <xdr:from>
      <xdr:col>4</xdr:col>
      <xdr:colOff>216454</xdr:colOff>
      <xdr:row>102</xdr:row>
      <xdr:rowOff>66675</xdr:rowOff>
    </xdr:from>
    <xdr:to>
      <xdr:col>5</xdr:col>
      <xdr:colOff>933449</xdr:colOff>
      <xdr:row>111</xdr:row>
      <xdr:rowOff>12549</xdr:rowOff>
    </xdr:to>
    <xdr:pic>
      <xdr:nvPicPr>
        <xdr:cNvPr id="82" name="Picture 81">
          <a:extLst>
            <a:ext uri="{FF2B5EF4-FFF2-40B4-BE49-F238E27FC236}">
              <a16:creationId xmlns:a16="http://schemas.microsoft.com/office/drawing/2014/main" id="{69822089-2483-4379-BB16-1F2BA462A16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521754" y="27165300"/>
          <a:ext cx="1907620" cy="2422374"/>
        </a:xfrm>
        <a:prstGeom prst="rect">
          <a:avLst/>
        </a:prstGeom>
      </xdr:spPr>
    </xdr:pic>
    <xdr:clientData/>
  </xdr:twoCellAnchor>
  <xdr:twoCellAnchor editAs="oneCell">
    <xdr:from>
      <xdr:col>8</xdr:col>
      <xdr:colOff>476251</xdr:colOff>
      <xdr:row>104</xdr:row>
      <xdr:rowOff>370631</xdr:rowOff>
    </xdr:from>
    <xdr:to>
      <xdr:col>9</xdr:col>
      <xdr:colOff>809626</xdr:colOff>
      <xdr:row>107</xdr:row>
      <xdr:rowOff>77410</xdr:rowOff>
    </xdr:to>
    <xdr:pic>
      <xdr:nvPicPr>
        <xdr:cNvPr id="83" name="Picture 82">
          <a:extLst>
            <a:ext uri="{FF2B5EF4-FFF2-40B4-BE49-F238E27FC236}">
              <a16:creationId xmlns:a16="http://schemas.microsoft.com/office/drawing/2014/main" id="{B7560DF5-906C-4706-AAA9-DFB31E6755AF}"/>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37059" b="23952"/>
        <a:stretch/>
      </xdr:blipFill>
      <xdr:spPr>
        <a:xfrm>
          <a:off x="9086851" y="27945506"/>
          <a:ext cx="1524000" cy="754529"/>
        </a:xfrm>
        <a:prstGeom prst="rect">
          <a:avLst/>
        </a:prstGeom>
      </xdr:spPr>
    </xdr:pic>
    <xdr:clientData/>
  </xdr:twoCellAnchor>
  <xdr:twoCellAnchor editAs="oneCell">
    <xdr:from>
      <xdr:col>0</xdr:col>
      <xdr:colOff>518480</xdr:colOff>
      <xdr:row>121</xdr:row>
      <xdr:rowOff>26713</xdr:rowOff>
    </xdr:from>
    <xdr:to>
      <xdr:col>1</xdr:col>
      <xdr:colOff>616618</xdr:colOff>
      <xdr:row>123</xdr:row>
      <xdr:rowOff>173559</xdr:rowOff>
    </xdr:to>
    <xdr:pic>
      <xdr:nvPicPr>
        <xdr:cNvPr id="84" name="Picture 83">
          <a:extLst>
            <a:ext uri="{FF2B5EF4-FFF2-40B4-BE49-F238E27FC236}">
              <a16:creationId xmlns:a16="http://schemas.microsoft.com/office/drawing/2014/main" id="{73885F0A-DB5B-421A-A9E2-6F247EC1634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9068" t="34260" r="9313" b="34665"/>
        <a:stretch/>
      </xdr:blipFill>
      <xdr:spPr>
        <a:xfrm rot="20700000">
          <a:off x="518480" y="33002263"/>
          <a:ext cx="1288763" cy="623096"/>
        </a:xfrm>
        <a:prstGeom prst="rect">
          <a:avLst/>
        </a:prstGeom>
      </xdr:spPr>
    </xdr:pic>
    <xdr:clientData/>
  </xdr:twoCellAnchor>
  <xdr:twoCellAnchor editAs="oneCell">
    <xdr:from>
      <xdr:col>4</xdr:col>
      <xdr:colOff>250149</xdr:colOff>
      <xdr:row>116</xdr:row>
      <xdr:rowOff>143027</xdr:rowOff>
    </xdr:from>
    <xdr:to>
      <xdr:col>5</xdr:col>
      <xdr:colOff>1162049</xdr:colOff>
      <xdr:row>126</xdr:row>
      <xdr:rowOff>98274</xdr:rowOff>
    </xdr:to>
    <xdr:pic>
      <xdr:nvPicPr>
        <xdr:cNvPr id="85" name="Picture 84">
          <a:extLst>
            <a:ext uri="{FF2B5EF4-FFF2-40B4-BE49-F238E27FC236}">
              <a16:creationId xmlns:a16="http://schemas.microsoft.com/office/drawing/2014/main" id="{42C8F896-D785-4620-8F68-15C09CBAAF3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555449" y="31146902"/>
          <a:ext cx="2102525" cy="2669872"/>
        </a:xfrm>
        <a:prstGeom prst="rect">
          <a:avLst/>
        </a:prstGeom>
      </xdr:spPr>
    </xdr:pic>
    <xdr:clientData/>
  </xdr:twoCellAnchor>
  <xdr:twoCellAnchor editAs="oneCell">
    <xdr:from>
      <xdr:col>8</xdr:col>
      <xdr:colOff>342901</xdr:colOff>
      <xdr:row>120</xdr:row>
      <xdr:rowOff>11296</xdr:rowOff>
    </xdr:from>
    <xdr:to>
      <xdr:col>9</xdr:col>
      <xdr:colOff>695326</xdr:colOff>
      <xdr:row>122</xdr:row>
      <xdr:rowOff>125036</xdr:rowOff>
    </xdr:to>
    <xdr:pic>
      <xdr:nvPicPr>
        <xdr:cNvPr id="86" name="Picture 85">
          <a:extLst>
            <a:ext uri="{FF2B5EF4-FFF2-40B4-BE49-F238E27FC236}">
              <a16:creationId xmlns:a16="http://schemas.microsoft.com/office/drawing/2014/main" id="{8596347A-1C75-456B-83D4-E19CCF0669FA}"/>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32330" b="37559"/>
        <a:stretch/>
      </xdr:blipFill>
      <xdr:spPr>
        <a:xfrm>
          <a:off x="8953501" y="32301046"/>
          <a:ext cx="1543050" cy="589990"/>
        </a:xfrm>
        <a:prstGeom prst="rect">
          <a:avLst/>
        </a:prstGeom>
      </xdr:spPr>
    </xdr:pic>
    <xdr:clientData/>
  </xdr:twoCellAnchor>
  <xdr:twoCellAnchor editAs="oneCell">
    <xdr:from>
      <xdr:col>0</xdr:col>
      <xdr:colOff>267731</xdr:colOff>
      <xdr:row>133</xdr:row>
      <xdr:rowOff>433539</xdr:rowOff>
    </xdr:from>
    <xdr:to>
      <xdr:col>1</xdr:col>
      <xdr:colOff>770669</xdr:colOff>
      <xdr:row>136</xdr:row>
      <xdr:rowOff>58233</xdr:rowOff>
    </xdr:to>
    <xdr:pic>
      <xdr:nvPicPr>
        <xdr:cNvPr id="87" name="Picture 86">
          <a:extLst>
            <a:ext uri="{FF2B5EF4-FFF2-40B4-BE49-F238E27FC236}">
              <a16:creationId xmlns:a16="http://schemas.microsoft.com/office/drawing/2014/main" id="{76FA2AA1-E6FE-4242-AB2E-900477C4D59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4936" b="33796"/>
        <a:stretch/>
      </xdr:blipFill>
      <xdr:spPr>
        <a:xfrm rot="20700000">
          <a:off x="267731" y="35818914"/>
          <a:ext cx="1693563" cy="672444"/>
        </a:xfrm>
        <a:prstGeom prst="rect">
          <a:avLst/>
        </a:prstGeom>
      </xdr:spPr>
    </xdr:pic>
    <xdr:clientData/>
  </xdr:twoCellAnchor>
  <xdr:twoCellAnchor editAs="oneCell">
    <xdr:from>
      <xdr:col>4</xdr:col>
      <xdr:colOff>168116</xdr:colOff>
      <xdr:row>130</xdr:row>
      <xdr:rowOff>191711</xdr:rowOff>
    </xdr:from>
    <xdr:to>
      <xdr:col>5</xdr:col>
      <xdr:colOff>1019175</xdr:colOff>
      <xdr:row>140</xdr:row>
      <xdr:rowOff>69700</xdr:rowOff>
    </xdr:to>
    <xdr:pic>
      <xdr:nvPicPr>
        <xdr:cNvPr id="88" name="Picture 87">
          <a:extLst>
            <a:ext uri="{FF2B5EF4-FFF2-40B4-BE49-F238E27FC236}">
              <a16:creationId xmlns:a16="http://schemas.microsoft.com/office/drawing/2014/main" id="{E8AEBFC6-C3BE-4F97-B421-A227140A5B8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473416" y="34862711"/>
          <a:ext cx="2041684" cy="2592614"/>
        </a:xfrm>
        <a:prstGeom prst="rect">
          <a:avLst/>
        </a:prstGeom>
      </xdr:spPr>
    </xdr:pic>
    <xdr:clientData/>
  </xdr:twoCellAnchor>
  <xdr:twoCellAnchor editAs="oneCell">
    <xdr:from>
      <xdr:col>8</xdr:col>
      <xdr:colOff>428625</xdr:colOff>
      <xdr:row>133</xdr:row>
      <xdr:rowOff>308307</xdr:rowOff>
    </xdr:from>
    <xdr:to>
      <xdr:col>9</xdr:col>
      <xdr:colOff>600075</xdr:colOff>
      <xdr:row>135</xdr:row>
      <xdr:rowOff>82922</xdr:rowOff>
    </xdr:to>
    <xdr:pic>
      <xdr:nvPicPr>
        <xdr:cNvPr id="89" name="Picture 88">
          <a:extLst>
            <a:ext uri="{FF2B5EF4-FFF2-40B4-BE49-F238E27FC236}">
              <a16:creationId xmlns:a16="http://schemas.microsoft.com/office/drawing/2014/main" id="{B340D509-4490-49D3-9724-7C37719EF4AF}"/>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22" t="38364" r="2713" b="28724"/>
        <a:stretch/>
      </xdr:blipFill>
      <xdr:spPr>
        <a:xfrm>
          <a:off x="9039225" y="35693682"/>
          <a:ext cx="1362075" cy="584240"/>
        </a:xfrm>
        <a:prstGeom prst="rect">
          <a:avLst/>
        </a:prstGeom>
      </xdr:spPr>
    </xdr:pic>
    <xdr:clientData/>
  </xdr:twoCellAnchor>
  <xdr:twoCellAnchor editAs="oneCell">
    <xdr:from>
      <xdr:col>0</xdr:col>
      <xdr:colOff>443790</xdr:colOff>
      <xdr:row>147</xdr:row>
      <xdr:rowOff>430716</xdr:rowOff>
    </xdr:from>
    <xdr:to>
      <xdr:col>1</xdr:col>
      <xdr:colOff>948180</xdr:colOff>
      <xdr:row>150</xdr:row>
      <xdr:rowOff>149462</xdr:rowOff>
    </xdr:to>
    <xdr:pic>
      <xdr:nvPicPr>
        <xdr:cNvPr id="90" name="Picture 89">
          <a:extLst>
            <a:ext uri="{FF2B5EF4-FFF2-40B4-BE49-F238E27FC236}">
              <a16:creationId xmlns:a16="http://schemas.microsoft.com/office/drawing/2014/main" id="{56C415E6-F373-4177-9220-FDF46A6CB9AF}"/>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32813" b="31576"/>
        <a:stretch/>
      </xdr:blipFill>
      <xdr:spPr>
        <a:xfrm rot="20700000">
          <a:off x="443790" y="39483216"/>
          <a:ext cx="1695015" cy="766496"/>
        </a:xfrm>
        <a:prstGeom prst="rect">
          <a:avLst/>
        </a:prstGeom>
      </xdr:spPr>
    </xdr:pic>
    <xdr:clientData/>
  </xdr:twoCellAnchor>
  <xdr:twoCellAnchor editAs="oneCell">
    <xdr:from>
      <xdr:col>4</xdr:col>
      <xdr:colOff>266700</xdr:colOff>
      <xdr:row>144</xdr:row>
      <xdr:rowOff>191258</xdr:rowOff>
    </xdr:from>
    <xdr:to>
      <xdr:col>5</xdr:col>
      <xdr:colOff>990599</xdr:colOff>
      <xdr:row>153</xdr:row>
      <xdr:rowOff>145899</xdr:rowOff>
    </xdr:to>
    <xdr:pic>
      <xdr:nvPicPr>
        <xdr:cNvPr id="91" name="Picture 90">
          <a:extLst>
            <a:ext uri="{FF2B5EF4-FFF2-40B4-BE49-F238E27FC236}">
              <a16:creationId xmlns:a16="http://schemas.microsoft.com/office/drawing/2014/main" id="{F9AEAF79-3F2C-4C0E-B63E-25A66BF41CE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572000" y="38529383"/>
          <a:ext cx="1914524" cy="2431141"/>
        </a:xfrm>
        <a:prstGeom prst="rect">
          <a:avLst/>
        </a:prstGeom>
      </xdr:spPr>
    </xdr:pic>
    <xdr:clientData/>
  </xdr:twoCellAnchor>
  <xdr:twoCellAnchor editAs="oneCell">
    <xdr:from>
      <xdr:col>8</xdr:col>
      <xdr:colOff>504825</xdr:colOff>
      <xdr:row>147</xdr:row>
      <xdr:rowOff>267911</xdr:rowOff>
    </xdr:from>
    <xdr:to>
      <xdr:col>9</xdr:col>
      <xdr:colOff>781715</xdr:colOff>
      <xdr:row>149</xdr:row>
      <xdr:rowOff>229811</xdr:rowOff>
    </xdr:to>
    <xdr:pic>
      <xdr:nvPicPr>
        <xdr:cNvPr id="92" name="Picture 91">
          <a:extLst>
            <a:ext uri="{FF2B5EF4-FFF2-40B4-BE49-F238E27FC236}">
              <a16:creationId xmlns:a16="http://schemas.microsoft.com/office/drawing/2014/main" id="{3EEE5BA7-277A-4962-855D-EC5011BC11FF}"/>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32716" b="25882"/>
        <a:stretch/>
      </xdr:blipFill>
      <xdr:spPr>
        <a:xfrm rot="20700000">
          <a:off x="9115425" y="39320411"/>
          <a:ext cx="1467515" cy="771525"/>
        </a:xfrm>
        <a:prstGeom prst="rect">
          <a:avLst/>
        </a:prstGeom>
      </xdr:spPr>
    </xdr:pic>
    <xdr:clientData/>
  </xdr:twoCellAnchor>
  <xdr:twoCellAnchor editAs="oneCell">
    <xdr:from>
      <xdr:col>0</xdr:col>
      <xdr:colOff>457202</xdr:colOff>
      <xdr:row>162</xdr:row>
      <xdr:rowOff>154814</xdr:rowOff>
    </xdr:from>
    <xdr:to>
      <xdr:col>1</xdr:col>
      <xdr:colOff>685801</xdr:colOff>
      <xdr:row>165</xdr:row>
      <xdr:rowOff>172661</xdr:rowOff>
    </xdr:to>
    <xdr:pic>
      <xdr:nvPicPr>
        <xdr:cNvPr id="93" name="Picture 92">
          <a:extLst>
            <a:ext uri="{FF2B5EF4-FFF2-40B4-BE49-F238E27FC236}">
              <a16:creationId xmlns:a16="http://schemas.microsoft.com/office/drawing/2014/main" id="{FA851572-44E2-46C5-BF3E-86EE2A082EF9}"/>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34646" b="24725"/>
        <a:stretch/>
      </xdr:blipFill>
      <xdr:spPr>
        <a:xfrm>
          <a:off x="457202" y="43160189"/>
          <a:ext cx="1419224" cy="732222"/>
        </a:xfrm>
        <a:prstGeom prst="rect">
          <a:avLst/>
        </a:prstGeom>
      </xdr:spPr>
    </xdr:pic>
    <xdr:clientData/>
  </xdr:twoCellAnchor>
  <xdr:twoCellAnchor editAs="oneCell">
    <xdr:from>
      <xdr:col>0</xdr:col>
      <xdr:colOff>180975</xdr:colOff>
      <xdr:row>0</xdr:row>
      <xdr:rowOff>66675</xdr:rowOff>
    </xdr:from>
    <xdr:to>
      <xdr:col>1</xdr:col>
      <xdr:colOff>1174152</xdr:colOff>
      <xdr:row>0</xdr:row>
      <xdr:rowOff>866775</xdr:rowOff>
    </xdr:to>
    <xdr:pic>
      <xdr:nvPicPr>
        <xdr:cNvPr id="40" name="Picture 39">
          <a:extLst>
            <a:ext uri="{FF2B5EF4-FFF2-40B4-BE49-F238E27FC236}">
              <a16:creationId xmlns:a16="http://schemas.microsoft.com/office/drawing/2014/main" id="{6BA3E3FB-F011-423F-B7FC-CE264FF5A1F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80975" y="66675"/>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409575</xdr:colOff>
      <xdr:row>0</xdr:row>
      <xdr:rowOff>142875</xdr:rowOff>
    </xdr:from>
    <xdr:to>
      <xdr:col>11</xdr:col>
      <xdr:colOff>876300</xdr:colOff>
      <xdr:row>0</xdr:row>
      <xdr:rowOff>853253</xdr:rowOff>
    </xdr:to>
    <xdr:pic>
      <xdr:nvPicPr>
        <xdr:cNvPr id="41" name="Picture 40">
          <a:extLst>
            <a:ext uri="{FF2B5EF4-FFF2-40B4-BE49-F238E27FC236}">
              <a16:creationId xmlns:a16="http://schemas.microsoft.com/office/drawing/2014/main" id="{38E6B700-5775-4170-BAAA-7599AE7F9113}"/>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0210800" y="142875"/>
          <a:ext cx="2619375" cy="710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4</xdr:row>
      <xdr:rowOff>76200</xdr:rowOff>
    </xdr:from>
    <xdr:to>
      <xdr:col>1</xdr:col>
      <xdr:colOff>898803</xdr:colOff>
      <xdr:row>12</xdr:row>
      <xdr:rowOff>152400</xdr:rowOff>
    </xdr:to>
    <xdr:pic>
      <xdr:nvPicPr>
        <xdr:cNvPr id="6" name="Picture 5">
          <a:extLst>
            <a:ext uri="{FF2B5EF4-FFF2-40B4-BE49-F238E27FC236}">
              <a16:creationId xmlns:a16="http://schemas.microsoft.com/office/drawing/2014/main" id="{B78355F3-2811-4027-AA35-575EB7695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266825"/>
          <a:ext cx="1822728" cy="2314575"/>
        </a:xfrm>
        <a:prstGeom prst="rect">
          <a:avLst/>
        </a:prstGeom>
      </xdr:spPr>
    </xdr:pic>
    <xdr:clientData/>
  </xdr:twoCellAnchor>
  <xdr:twoCellAnchor editAs="oneCell">
    <xdr:from>
      <xdr:col>4</xdr:col>
      <xdr:colOff>809626</xdr:colOff>
      <xdr:row>6</xdr:row>
      <xdr:rowOff>66675</xdr:rowOff>
    </xdr:from>
    <xdr:to>
      <xdr:col>5</xdr:col>
      <xdr:colOff>494915</xdr:colOff>
      <xdr:row>11</xdr:row>
      <xdr:rowOff>82728</xdr:rowOff>
    </xdr:to>
    <xdr:pic>
      <xdr:nvPicPr>
        <xdr:cNvPr id="7" name="Picture 6">
          <a:extLst>
            <a:ext uri="{FF2B5EF4-FFF2-40B4-BE49-F238E27FC236}">
              <a16:creationId xmlns:a16="http://schemas.microsoft.com/office/drawing/2014/main" id="{1FFC4687-40A3-4EE5-87D5-78180AC8409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23897" t="16789" r="23530" b="10784"/>
        <a:stretch/>
      </xdr:blipFill>
      <xdr:spPr>
        <a:xfrm rot="1800000">
          <a:off x="5114926" y="2066925"/>
          <a:ext cx="875914" cy="1206678"/>
        </a:xfrm>
        <a:prstGeom prst="rect">
          <a:avLst/>
        </a:prstGeom>
      </xdr:spPr>
    </xdr:pic>
    <xdr:clientData/>
  </xdr:twoCellAnchor>
  <xdr:twoCellAnchor editAs="oneCell">
    <xdr:from>
      <xdr:col>8</xdr:col>
      <xdr:colOff>371475</xdr:colOff>
      <xdr:row>4</xdr:row>
      <xdr:rowOff>226938</xdr:rowOff>
    </xdr:from>
    <xdr:to>
      <xdr:col>9</xdr:col>
      <xdr:colOff>989885</xdr:colOff>
      <xdr:row>13</xdr:row>
      <xdr:rowOff>47625</xdr:rowOff>
    </xdr:to>
    <xdr:pic>
      <xdr:nvPicPr>
        <xdr:cNvPr id="8" name="Picture 7">
          <a:extLst>
            <a:ext uri="{FF2B5EF4-FFF2-40B4-BE49-F238E27FC236}">
              <a16:creationId xmlns:a16="http://schemas.microsoft.com/office/drawing/2014/main" id="{0674C8D6-B96F-41BB-8ADF-F9542311BE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82075" y="1417563"/>
          <a:ext cx="1809035" cy="2297187"/>
        </a:xfrm>
        <a:prstGeom prst="rect">
          <a:avLst/>
        </a:prstGeom>
      </xdr:spPr>
    </xdr:pic>
    <xdr:clientData/>
  </xdr:twoCellAnchor>
  <xdr:twoCellAnchor editAs="oneCell">
    <xdr:from>
      <xdr:col>0</xdr:col>
      <xdr:colOff>790576</xdr:colOff>
      <xdr:row>19</xdr:row>
      <xdr:rowOff>476250</xdr:rowOff>
    </xdr:from>
    <xdr:to>
      <xdr:col>1</xdr:col>
      <xdr:colOff>460315</xdr:colOff>
      <xdr:row>24</xdr:row>
      <xdr:rowOff>83509</xdr:rowOff>
    </xdr:to>
    <xdr:pic>
      <xdr:nvPicPr>
        <xdr:cNvPr id="9" name="Picture 8">
          <a:extLst>
            <a:ext uri="{FF2B5EF4-FFF2-40B4-BE49-F238E27FC236}">
              <a16:creationId xmlns:a16="http://schemas.microsoft.com/office/drawing/2014/main" id="{57532B48-2DCC-4E34-82D2-947E5AA1641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819" t="18994" r="23530" b="17034"/>
        <a:stretch/>
      </xdr:blipFill>
      <xdr:spPr>
        <a:xfrm rot="1800000">
          <a:off x="790576" y="5572125"/>
          <a:ext cx="860364" cy="1131259"/>
        </a:xfrm>
        <a:prstGeom prst="rect">
          <a:avLst/>
        </a:prstGeom>
      </xdr:spPr>
    </xdr:pic>
    <xdr:clientData/>
  </xdr:twoCellAnchor>
  <xdr:twoCellAnchor editAs="oneCell">
    <xdr:from>
      <xdr:col>0</xdr:col>
      <xdr:colOff>114300</xdr:colOff>
      <xdr:row>0</xdr:row>
      <xdr:rowOff>95250</xdr:rowOff>
    </xdr:from>
    <xdr:to>
      <xdr:col>1</xdr:col>
      <xdr:colOff>1107477</xdr:colOff>
      <xdr:row>0</xdr:row>
      <xdr:rowOff>895350</xdr:rowOff>
    </xdr:to>
    <xdr:pic>
      <xdr:nvPicPr>
        <xdr:cNvPr id="10" name="Picture 9">
          <a:extLst>
            <a:ext uri="{FF2B5EF4-FFF2-40B4-BE49-F238E27FC236}">
              <a16:creationId xmlns:a16="http://schemas.microsoft.com/office/drawing/2014/main" id="{C7FA9B33-E61B-4E1B-A56A-C3B14AFB9DF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4300" y="95250"/>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57150</xdr:colOff>
      <xdr:row>0</xdr:row>
      <xdr:rowOff>114300</xdr:rowOff>
    </xdr:from>
    <xdr:to>
      <xdr:col>11</xdr:col>
      <xdr:colOff>762000</xdr:colOff>
      <xdr:row>0</xdr:row>
      <xdr:rowOff>777113</xdr:rowOff>
    </xdr:to>
    <xdr:pic>
      <xdr:nvPicPr>
        <xdr:cNvPr id="11" name="Picture 10">
          <a:extLst>
            <a:ext uri="{FF2B5EF4-FFF2-40B4-BE49-F238E27FC236}">
              <a16:creationId xmlns:a16="http://schemas.microsoft.com/office/drawing/2014/main" id="{024097C8-ADFB-4E99-96EB-F743920C4E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49000" y="114300"/>
          <a:ext cx="1666875" cy="66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123265</xdr:colOff>
      <xdr:row>2</xdr:row>
      <xdr:rowOff>194058</xdr:rowOff>
    </xdr:from>
    <xdr:to>
      <xdr:col>1</xdr:col>
      <xdr:colOff>1095373</xdr:colOff>
      <xdr:row>13</xdr:row>
      <xdr:rowOff>44824</xdr:rowOff>
    </xdr:to>
    <xdr:pic>
      <xdr:nvPicPr>
        <xdr:cNvPr id="20" name="Picture 19">
          <a:extLst>
            <a:ext uri="{FF2B5EF4-FFF2-40B4-BE49-F238E27FC236}">
              <a16:creationId xmlns:a16="http://schemas.microsoft.com/office/drawing/2014/main" id="{09472EC7-BE30-466E-884F-9628F7730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5" y="911234"/>
          <a:ext cx="2159932" cy="2719472"/>
        </a:xfrm>
        <a:prstGeom prst="rect">
          <a:avLst/>
        </a:prstGeom>
      </xdr:spPr>
    </xdr:pic>
    <xdr:clientData/>
  </xdr:twoCellAnchor>
  <xdr:twoCellAnchor editAs="oneCell">
    <xdr:from>
      <xdr:col>4</xdr:col>
      <xdr:colOff>145677</xdr:colOff>
      <xdr:row>3</xdr:row>
      <xdr:rowOff>22411</xdr:rowOff>
    </xdr:from>
    <xdr:to>
      <xdr:col>5</xdr:col>
      <xdr:colOff>1120589</xdr:colOff>
      <xdr:row>13</xdr:row>
      <xdr:rowOff>23300</xdr:rowOff>
    </xdr:to>
    <xdr:pic>
      <xdr:nvPicPr>
        <xdr:cNvPr id="21" name="Picture 20">
          <a:extLst>
            <a:ext uri="{FF2B5EF4-FFF2-40B4-BE49-F238E27FC236}">
              <a16:creationId xmlns:a16="http://schemas.microsoft.com/office/drawing/2014/main" id="{3F2CAE5C-CCBC-4050-A28A-8F059CC5FB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8736" y="974911"/>
          <a:ext cx="2162735" cy="2634271"/>
        </a:xfrm>
        <a:prstGeom prst="rect">
          <a:avLst/>
        </a:prstGeom>
      </xdr:spPr>
    </xdr:pic>
    <xdr:clientData/>
  </xdr:twoCellAnchor>
  <xdr:twoCellAnchor editAs="oneCell">
    <xdr:from>
      <xdr:col>8</xdr:col>
      <xdr:colOff>201705</xdr:colOff>
      <xdr:row>4</xdr:row>
      <xdr:rowOff>84630</xdr:rowOff>
    </xdr:from>
    <xdr:to>
      <xdr:col>9</xdr:col>
      <xdr:colOff>903192</xdr:colOff>
      <xdr:row>12</xdr:row>
      <xdr:rowOff>213801</xdr:rowOff>
    </xdr:to>
    <xdr:pic>
      <xdr:nvPicPr>
        <xdr:cNvPr id="22" name="Picture 21">
          <a:extLst>
            <a:ext uri="{FF2B5EF4-FFF2-40B4-BE49-F238E27FC236}">
              <a16:creationId xmlns:a16="http://schemas.microsoft.com/office/drawing/2014/main" id="{84AC6E6C-7FC4-4334-A978-F194A18D95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07823" y="1272454"/>
          <a:ext cx="1889310" cy="2291906"/>
        </a:xfrm>
        <a:prstGeom prst="rect">
          <a:avLst/>
        </a:prstGeom>
      </xdr:spPr>
    </xdr:pic>
    <xdr:clientData/>
  </xdr:twoCellAnchor>
  <xdr:twoCellAnchor editAs="oneCell">
    <xdr:from>
      <xdr:col>0</xdr:col>
      <xdr:colOff>56030</xdr:colOff>
      <xdr:row>16</xdr:row>
      <xdr:rowOff>224117</xdr:rowOff>
    </xdr:from>
    <xdr:to>
      <xdr:col>1</xdr:col>
      <xdr:colOff>1019314</xdr:colOff>
      <xdr:row>27</xdr:row>
      <xdr:rowOff>157770</xdr:rowOff>
    </xdr:to>
    <xdr:pic>
      <xdr:nvPicPr>
        <xdr:cNvPr id="23" name="Picture 22">
          <a:extLst>
            <a:ext uri="{FF2B5EF4-FFF2-40B4-BE49-F238E27FC236}">
              <a16:creationId xmlns:a16="http://schemas.microsoft.com/office/drawing/2014/main" id="{C26D0B3C-F016-45D8-A47C-7A99443E2E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30" y="4515970"/>
          <a:ext cx="2151108" cy="2768741"/>
        </a:xfrm>
        <a:prstGeom prst="rect">
          <a:avLst/>
        </a:prstGeom>
      </xdr:spPr>
    </xdr:pic>
    <xdr:clientData/>
  </xdr:twoCellAnchor>
  <xdr:twoCellAnchor editAs="oneCell">
    <xdr:from>
      <xdr:col>4</xdr:col>
      <xdr:colOff>156882</xdr:colOff>
      <xdr:row>16</xdr:row>
      <xdr:rowOff>224120</xdr:rowOff>
    </xdr:from>
    <xdr:to>
      <xdr:col>5</xdr:col>
      <xdr:colOff>1086970</xdr:colOff>
      <xdr:row>27</xdr:row>
      <xdr:rowOff>131448</xdr:rowOff>
    </xdr:to>
    <xdr:pic>
      <xdr:nvPicPr>
        <xdr:cNvPr id="24" name="Picture 23">
          <a:extLst>
            <a:ext uri="{FF2B5EF4-FFF2-40B4-BE49-F238E27FC236}">
              <a16:creationId xmlns:a16="http://schemas.microsoft.com/office/drawing/2014/main" id="{FF5D4101-34E5-489D-A057-D2EDF440C1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59941" y="4515973"/>
          <a:ext cx="2117911" cy="2742416"/>
        </a:xfrm>
        <a:prstGeom prst="rect">
          <a:avLst/>
        </a:prstGeom>
      </xdr:spPr>
    </xdr:pic>
    <xdr:clientData/>
  </xdr:twoCellAnchor>
  <xdr:twoCellAnchor editAs="oneCell">
    <xdr:from>
      <xdr:col>8</xdr:col>
      <xdr:colOff>89928</xdr:colOff>
      <xdr:row>17</xdr:row>
      <xdr:rowOff>14763</xdr:rowOff>
    </xdr:from>
    <xdr:to>
      <xdr:col>9</xdr:col>
      <xdr:colOff>1079686</xdr:colOff>
      <xdr:row>27</xdr:row>
      <xdr:rowOff>180181</xdr:rowOff>
    </xdr:to>
    <xdr:pic>
      <xdr:nvPicPr>
        <xdr:cNvPr id="25" name="Picture 24">
          <a:extLst>
            <a:ext uri="{FF2B5EF4-FFF2-40B4-BE49-F238E27FC236}">
              <a16:creationId xmlns:a16="http://schemas.microsoft.com/office/drawing/2014/main" id="{55179886-26C1-481B-8702-6E3045A783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96046" y="4541939"/>
          <a:ext cx="2177581" cy="2765183"/>
        </a:xfrm>
        <a:prstGeom prst="rect">
          <a:avLst/>
        </a:prstGeom>
      </xdr:spPr>
    </xdr:pic>
    <xdr:clientData/>
  </xdr:twoCellAnchor>
  <xdr:twoCellAnchor editAs="oneCell">
    <xdr:from>
      <xdr:col>0</xdr:col>
      <xdr:colOff>56030</xdr:colOff>
      <xdr:row>31</xdr:row>
      <xdr:rowOff>3558</xdr:rowOff>
    </xdr:from>
    <xdr:to>
      <xdr:col>1</xdr:col>
      <xdr:colOff>1131794</xdr:colOff>
      <xdr:row>40</xdr:row>
      <xdr:rowOff>190499</xdr:rowOff>
    </xdr:to>
    <xdr:pic>
      <xdr:nvPicPr>
        <xdr:cNvPr id="26" name="Picture 25">
          <a:extLst>
            <a:ext uri="{FF2B5EF4-FFF2-40B4-BE49-F238E27FC236}">
              <a16:creationId xmlns:a16="http://schemas.microsoft.com/office/drawing/2014/main" id="{9E096C0D-52AD-4538-91D3-5CFFFFA1D8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030" y="8071793"/>
          <a:ext cx="2263588" cy="2797912"/>
        </a:xfrm>
        <a:prstGeom prst="rect">
          <a:avLst/>
        </a:prstGeom>
      </xdr:spPr>
    </xdr:pic>
    <xdr:clientData/>
  </xdr:twoCellAnchor>
  <xdr:twoCellAnchor editAs="oneCell">
    <xdr:from>
      <xdr:col>4</xdr:col>
      <xdr:colOff>78441</xdr:colOff>
      <xdr:row>30</xdr:row>
      <xdr:rowOff>205262</xdr:rowOff>
    </xdr:from>
    <xdr:to>
      <xdr:col>5</xdr:col>
      <xdr:colOff>1120589</xdr:colOff>
      <xdr:row>40</xdr:row>
      <xdr:rowOff>181001</xdr:rowOff>
    </xdr:to>
    <xdr:pic>
      <xdr:nvPicPr>
        <xdr:cNvPr id="27" name="Picture 26">
          <a:extLst>
            <a:ext uri="{FF2B5EF4-FFF2-40B4-BE49-F238E27FC236}">
              <a16:creationId xmlns:a16="http://schemas.microsoft.com/office/drawing/2014/main" id="{E1A854DD-BA79-467F-AECE-A25FDF111D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0" y="8038174"/>
          <a:ext cx="2229971" cy="2822033"/>
        </a:xfrm>
        <a:prstGeom prst="rect">
          <a:avLst/>
        </a:prstGeom>
      </xdr:spPr>
    </xdr:pic>
    <xdr:clientData/>
  </xdr:twoCellAnchor>
  <xdr:twoCellAnchor editAs="oneCell">
    <xdr:from>
      <xdr:col>8</xdr:col>
      <xdr:colOff>22412</xdr:colOff>
      <xdr:row>31</xdr:row>
      <xdr:rowOff>115614</xdr:rowOff>
    </xdr:from>
    <xdr:to>
      <xdr:col>9</xdr:col>
      <xdr:colOff>1176619</xdr:colOff>
      <xdr:row>41</xdr:row>
      <xdr:rowOff>22412</xdr:rowOff>
    </xdr:to>
    <xdr:pic>
      <xdr:nvPicPr>
        <xdr:cNvPr id="28" name="Picture 27">
          <a:extLst>
            <a:ext uri="{FF2B5EF4-FFF2-40B4-BE49-F238E27FC236}">
              <a16:creationId xmlns:a16="http://schemas.microsoft.com/office/drawing/2014/main" id="{3AE4B66C-DED8-488E-A7CE-B573AB39D4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28530" y="8183849"/>
          <a:ext cx="2342030" cy="2753092"/>
        </a:xfrm>
        <a:prstGeom prst="rect">
          <a:avLst/>
        </a:prstGeom>
      </xdr:spPr>
    </xdr:pic>
    <xdr:clientData/>
  </xdr:twoCellAnchor>
  <xdr:twoCellAnchor editAs="oneCell">
    <xdr:from>
      <xdr:col>0</xdr:col>
      <xdr:colOff>179296</xdr:colOff>
      <xdr:row>45</xdr:row>
      <xdr:rowOff>44823</xdr:rowOff>
    </xdr:from>
    <xdr:to>
      <xdr:col>1</xdr:col>
      <xdr:colOff>977714</xdr:colOff>
      <xdr:row>54</xdr:row>
      <xdr:rowOff>124154</xdr:rowOff>
    </xdr:to>
    <xdr:pic>
      <xdr:nvPicPr>
        <xdr:cNvPr id="29" name="Picture 28">
          <a:extLst>
            <a:ext uri="{FF2B5EF4-FFF2-40B4-BE49-F238E27FC236}">
              <a16:creationId xmlns:a16="http://schemas.microsoft.com/office/drawing/2014/main" id="{616AE877-2A1E-4BBF-B3B4-D056B779D91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296" y="11329147"/>
          <a:ext cx="1986242" cy="2522213"/>
        </a:xfrm>
        <a:prstGeom prst="rect">
          <a:avLst/>
        </a:prstGeom>
      </xdr:spPr>
    </xdr:pic>
    <xdr:clientData/>
  </xdr:twoCellAnchor>
  <xdr:twoCellAnchor editAs="oneCell">
    <xdr:from>
      <xdr:col>4</xdr:col>
      <xdr:colOff>168088</xdr:colOff>
      <xdr:row>45</xdr:row>
      <xdr:rowOff>125932</xdr:rowOff>
    </xdr:from>
    <xdr:to>
      <xdr:col>5</xdr:col>
      <xdr:colOff>1008530</xdr:colOff>
      <xdr:row>55</xdr:row>
      <xdr:rowOff>23301</xdr:rowOff>
    </xdr:to>
    <xdr:pic>
      <xdr:nvPicPr>
        <xdr:cNvPr id="30" name="Picture 29">
          <a:extLst>
            <a:ext uri="{FF2B5EF4-FFF2-40B4-BE49-F238E27FC236}">
              <a16:creationId xmlns:a16="http://schemas.microsoft.com/office/drawing/2014/main" id="{F841BD2E-C039-48F0-931D-FA24DEDB19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71147" y="11410256"/>
          <a:ext cx="2028265" cy="2575574"/>
        </a:xfrm>
        <a:prstGeom prst="rect">
          <a:avLst/>
        </a:prstGeom>
      </xdr:spPr>
    </xdr:pic>
    <xdr:clientData/>
  </xdr:twoCellAnchor>
  <xdr:twoCellAnchor editAs="oneCell">
    <xdr:from>
      <xdr:col>8</xdr:col>
      <xdr:colOff>392208</xdr:colOff>
      <xdr:row>45</xdr:row>
      <xdr:rowOff>44823</xdr:rowOff>
    </xdr:from>
    <xdr:to>
      <xdr:col>9</xdr:col>
      <xdr:colOff>1002693</xdr:colOff>
      <xdr:row>54</xdr:row>
      <xdr:rowOff>149234</xdr:rowOff>
    </xdr:to>
    <xdr:pic>
      <xdr:nvPicPr>
        <xdr:cNvPr id="31" name="Picture 30">
          <a:extLst>
            <a:ext uri="{FF2B5EF4-FFF2-40B4-BE49-F238E27FC236}">
              <a16:creationId xmlns:a16="http://schemas.microsoft.com/office/drawing/2014/main" id="{B7952B62-4FA9-40BD-859A-F5ACB4130F3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6725" t="12489" r="13350" b="9510"/>
        <a:stretch/>
      </xdr:blipFill>
      <xdr:spPr>
        <a:xfrm>
          <a:off x="8998326" y="11329147"/>
          <a:ext cx="1798308" cy="2547293"/>
        </a:xfrm>
        <a:prstGeom prst="rect">
          <a:avLst/>
        </a:prstGeom>
      </xdr:spPr>
    </xdr:pic>
    <xdr:clientData/>
  </xdr:twoCellAnchor>
  <xdr:twoCellAnchor editAs="oneCell">
    <xdr:from>
      <xdr:col>0</xdr:col>
      <xdr:colOff>0</xdr:colOff>
      <xdr:row>59</xdr:row>
      <xdr:rowOff>82000</xdr:rowOff>
    </xdr:from>
    <xdr:to>
      <xdr:col>1</xdr:col>
      <xdr:colOff>1187822</xdr:colOff>
      <xdr:row>71</xdr:row>
      <xdr:rowOff>84311</xdr:rowOff>
    </xdr:to>
    <xdr:pic>
      <xdr:nvPicPr>
        <xdr:cNvPr id="32" name="Picture 31">
          <a:extLst>
            <a:ext uri="{FF2B5EF4-FFF2-40B4-BE49-F238E27FC236}">
              <a16:creationId xmlns:a16="http://schemas.microsoft.com/office/drawing/2014/main" id="{DB2DE7B1-A62B-4442-9EEB-6079F6F30CF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5097882"/>
          <a:ext cx="2375646" cy="3016693"/>
        </a:xfrm>
        <a:prstGeom prst="rect">
          <a:avLst/>
        </a:prstGeom>
      </xdr:spPr>
    </xdr:pic>
    <xdr:clientData/>
  </xdr:twoCellAnchor>
  <xdr:twoCellAnchor editAs="oneCell">
    <xdr:from>
      <xdr:col>4</xdr:col>
      <xdr:colOff>37541</xdr:colOff>
      <xdr:row>59</xdr:row>
      <xdr:rowOff>214786</xdr:rowOff>
    </xdr:from>
    <xdr:to>
      <xdr:col>5</xdr:col>
      <xdr:colOff>1149723</xdr:colOff>
      <xdr:row>71</xdr:row>
      <xdr:rowOff>117487</xdr:rowOff>
    </xdr:to>
    <xdr:pic>
      <xdr:nvPicPr>
        <xdr:cNvPr id="33" name="Picture 32">
          <a:extLst>
            <a:ext uri="{FF2B5EF4-FFF2-40B4-BE49-F238E27FC236}">
              <a16:creationId xmlns:a16="http://schemas.microsoft.com/office/drawing/2014/main" id="{9B6D7F1E-3240-487E-88C6-6BD83C926F6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42841" y="16083436"/>
          <a:ext cx="2302807" cy="2950701"/>
        </a:xfrm>
        <a:prstGeom prst="rect">
          <a:avLst/>
        </a:prstGeom>
      </xdr:spPr>
    </xdr:pic>
    <xdr:clientData/>
  </xdr:twoCellAnchor>
  <xdr:twoCellAnchor editAs="oneCell">
    <xdr:from>
      <xdr:col>0</xdr:col>
      <xdr:colOff>104775</xdr:colOff>
      <xdr:row>0</xdr:row>
      <xdr:rowOff>95250</xdr:rowOff>
    </xdr:from>
    <xdr:to>
      <xdr:col>1</xdr:col>
      <xdr:colOff>1097952</xdr:colOff>
      <xdr:row>0</xdr:row>
      <xdr:rowOff>895350</xdr:rowOff>
    </xdr:to>
    <xdr:pic>
      <xdr:nvPicPr>
        <xdr:cNvPr id="16" name="Picture 15">
          <a:extLst>
            <a:ext uri="{FF2B5EF4-FFF2-40B4-BE49-F238E27FC236}">
              <a16:creationId xmlns:a16="http://schemas.microsoft.com/office/drawing/2014/main" id="{1CFE326E-4AFC-4387-AF8B-A7ED254BA30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4775" y="95250"/>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1143000</xdr:colOff>
      <xdr:row>0</xdr:row>
      <xdr:rowOff>38100</xdr:rowOff>
    </xdr:from>
    <xdr:to>
      <xdr:col>11</xdr:col>
      <xdr:colOff>536762</xdr:colOff>
      <xdr:row>0</xdr:row>
      <xdr:rowOff>904046</xdr:rowOff>
    </xdr:to>
    <xdr:pic>
      <xdr:nvPicPr>
        <xdr:cNvPr id="17" name="Picture 16">
          <a:extLst>
            <a:ext uri="{FF2B5EF4-FFF2-40B4-BE49-F238E27FC236}">
              <a16:creationId xmlns:a16="http://schemas.microsoft.com/office/drawing/2014/main" id="{BFB3337B-F4B1-414F-A370-A24E50BC8B7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991850" y="38100"/>
          <a:ext cx="1546412" cy="865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5</xdr:row>
      <xdr:rowOff>47626</xdr:rowOff>
    </xdr:from>
    <xdr:to>
      <xdr:col>1</xdr:col>
      <xdr:colOff>1181100</xdr:colOff>
      <xdr:row>13</xdr:row>
      <xdr:rowOff>228601</xdr:rowOff>
    </xdr:to>
    <xdr:pic>
      <xdr:nvPicPr>
        <xdr:cNvPr id="15" name="Picture 14">
          <a:extLst>
            <a:ext uri="{FF2B5EF4-FFF2-40B4-BE49-F238E27FC236}">
              <a16:creationId xmlns:a16="http://schemas.microsoft.com/office/drawing/2014/main" id="{2D4E12F0-9AE7-41D8-A6FD-FC456FC6F3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1476376"/>
          <a:ext cx="2362200" cy="2419350"/>
        </a:xfrm>
        <a:prstGeom prst="rect">
          <a:avLst/>
        </a:prstGeom>
      </xdr:spPr>
    </xdr:pic>
    <xdr:clientData/>
  </xdr:twoCellAnchor>
  <xdr:twoCellAnchor editAs="oneCell">
    <xdr:from>
      <xdr:col>4</xdr:col>
      <xdr:colOff>285751</xdr:colOff>
      <xdr:row>5</xdr:row>
      <xdr:rowOff>200025</xdr:rowOff>
    </xdr:from>
    <xdr:to>
      <xdr:col>5</xdr:col>
      <xdr:colOff>1076325</xdr:colOff>
      <xdr:row>14</xdr:row>
      <xdr:rowOff>28574</xdr:rowOff>
    </xdr:to>
    <xdr:pic>
      <xdr:nvPicPr>
        <xdr:cNvPr id="16" name="Picture 15">
          <a:extLst>
            <a:ext uri="{FF2B5EF4-FFF2-40B4-BE49-F238E27FC236}">
              <a16:creationId xmlns:a16="http://schemas.microsoft.com/office/drawing/2014/main" id="{ACA27AA7-9D78-4822-9E28-D1F38DB60C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1051" y="1628775"/>
          <a:ext cx="1981199" cy="2305049"/>
        </a:xfrm>
        <a:prstGeom prst="rect">
          <a:avLst/>
        </a:prstGeom>
      </xdr:spPr>
    </xdr:pic>
    <xdr:clientData/>
  </xdr:twoCellAnchor>
  <xdr:twoCellAnchor editAs="oneCell">
    <xdr:from>
      <xdr:col>8</xdr:col>
      <xdr:colOff>95251</xdr:colOff>
      <xdr:row>4</xdr:row>
      <xdr:rowOff>104775</xdr:rowOff>
    </xdr:from>
    <xdr:to>
      <xdr:col>9</xdr:col>
      <xdr:colOff>1117402</xdr:colOff>
      <xdr:row>14</xdr:row>
      <xdr:rowOff>104776</xdr:rowOff>
    </xdr:to>
    <xdr:pic>
      <xdr:nvPicPr>
        <xdr:cNvPr id="17" name="Picture 16">
          <a:extLst>
            <a:ext uri="{FF2B5EF4-FFF2-40B4-BE49-F238E27FC236}">
              <a16:creationId xmlns:a16="http://schemas.microsoft.com/office/drawing/2014/main" id="{178BF3D5-A0F3-46B6-B6B7-F6C40BFE5E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05851" y="1295400"/>
          <a:ext cx="2212776" cy="2714626"/>
        </a:xfrm>
        <a:prstGeom prst="rect">
          <a:avLst/>
        </a:prstGeom>
      </xdr:spPr>
    </xdr:pic>
    <xdr:clientData/>
  </xdr:twoCellAnchor>
  <xdr:twoCellAnchor editAs="oneCell">
    <xdr:from>
      <xdr:col>0</xdr:col>
      <xdr:colOff>28575</xdr:colOff>
      <xdr:row>17</xdr:row>
      <xdr:rowOff>209550</xdr:rowOff>
    </xdr:from>
    <xdr:to>
      <xdr:col>1</xdr:col>
      <xdr:colOff>1047750</xdr:colOff>
      <xdr:row>27</xdr:row>
      <xdr:rowOff>12846</xdr:rowOff>
    </xdr:to>
    <xdr:pic>
      <xdr:nvPicPr>
        <xdr:cNvPr id="18" name="Picture 17">
          <a:extLst>
            <a:ext uri="{FF2B5EF4-FFF2-40B4-BE49-F238E27FC236}">
              <a16:creationId xmlns:a16="http://schemas.microsoft.com/office/drawing/2014/main" id="{1FA905AB-B69A-493B-82DC-884984101A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4829175"/>
          <a:ext cx="2209800" cy="2660796"/>
        </a:xfrm>
        <a:prstGeom prst="rect">
          <a:avLst/>
        </a:prstGeom>
      </xdr:spPr>
    </xdr:pic>
    <xdr:clientData/>
  </xdr:twoCellAnchor>
  <xdr:twoCellAnchor editAs="oneCell">
    <xdr:from>
      <xdr:col>4</xdr:col>
      <xdr:colOff>133351</xdr:colOff>
      <xdr:row>17</xdr:row>
      <xdr:rowOff>228600</xdr:rowOff>
    </xdr:from>
    <xdr:to>
      <xdr:col>5</xdr:col>
      <xdr:colOff>1087994</xdr:colOff>
      <xdr:row>26</xdr:row>
      <xdr:rowOff>209550</xdr:rowOff>
    </xdr:to>
    <xdr:pic>
      <xdr:nvPicPr>
        <xdr:cNvPr id="19" name="Picture 18">
          <a:extLst>
            <a:ext uri="{FF2B5EF4-FFF2-40B4-BE49-F238E27FC236}">
              <a16:creationId xmlns:a16="http://schemas.microsoft.com/office/drawing/2014/main" id="{402DCA3F-B4E1-412A-9D38-E45386FB21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38651" y="4848225"/>
          <a:ext cx="2145268" cy="2600325"/>
        </a:xfrm>
        <a:prstGeom prst="rect">
          <a:avLst/>
        </a:prstGeom>
      </xdr:spPr>
    </xdr:pic>
    <xdr:clientData/>
  </xdr:twoCellAnchor>
  <xdr:twoCellAnchor editAs="oneCell">
    <xdr:from>
      <xdr:col>8</xdr:col>
      <xdr:colOff>68817</xdr:colOff>
      <xdr:row>17</xdr:row>
      <xdr:rowOff>133350</xdr:rowOff>
    </xdr:from>
    <xdr:to>
      <xdr:col>9</xdr:col>
      <xdr:colOff>1128473</xdr:colOff>
      <xdr:row>26</xdr:row>
      <xdr:rowOff>190500</xdr:rowOff>
    </xdr:to>
    <xdr:pic>
      <xdr:nvPicPr>
        <xdr:cNvPr id="20" name="Picture 19">
          <a:extLst>
            <a:ext uri="{FF2B5EF4-FFF2-40B4-BE49-F238E27FC236}">
              <a16:creationId xmlns:a16="http://schemas.microsoft.com/office/drawing/2014/main" id="{6BFE8FC9-7CC1-433E-9680-9D2EA6540E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79417" y="4752975"/>
          <a:ext cx="2250281" cy="2676525"/>
        </a:xfrm>
        <a:prstGeom prst="rect">
          <a:avLst/>
        </a:prstGeom>
      </xdr:spPr>
    </xdr:pic>
    <xdr:clientData/>
  </xdr:twoCellAnchor>
  <xdr:twoCellAnchor editAs="oneCell">
    <xdr:from>
      <xdr:col>0</xdr:col>
      <xdr:colOff>28576</xdr:colOff>
      <xdr:row>31</xdr:row>
      <xdr:rowOff>47625</xdr:rowOff>
    </xdr:from>
    <xdr:to>
      <xdr:col>1</xdr:col>
      <xdr:colOff>1088233</xdr:colOff>
      <xdr:row>40</xdr:row>
      <xdr:rowOff>228600</xdr:rowOff>
    </xdr:to>
    <xdr:pic>
      <xdr:nvPicPr>
        <xdr:cNvPr id="21" name="Picture 20">
          <a:extLst>
            <a:ext uri="{FF2B5EF4-FFF2-40B4-BE49-F238E27FC236}">
              <a16:creationId xmlns:a16="http://schemas.microsoft.com/office/drawing/2014/main" id="{2731AC6E-5273-4F55-87B9-14526E4D57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6" y="8477250"/>
          <a:ext cx="2250282" cy="2943225"/>
        </a:xfrm>
        <a:prstGeom prst="rect">
          <a:avLst/>
        </a:prstGeom>
      </xdr:spPr>
    </xdr:pic>
    <xdr:clientData/>
  </xdr:twoCellAnchor>
  <xdr:twoCellAnchor editAs="oneCell">
    <xdr:from>
      <xdr:col>4</xdr:col>
      <xdr:colOff>104775</xdr:colOff>
      <xdr:row>31</xdr:row>
      <xdr:rowOff>123826</xdr:rowOff>
    </xdr:from>
    <xdr:to>
      <xdr:col>5</xdr:col>
      <xdr:colOff>1134427</xdr:colOff>
      <xdr:row>40</xdr:row>
      <xdr:rowOff>180975</xdr:rowOff>
    </xdr:to>
    <xdr:pic>
      <xdr:nvPicPr>
        <xdr:cNvPr id="22" name="Picture 21">
          <a:extLst>
            <a:ext uri="{FF2B5EF4-FFF2-40B4-BE49-F238E27FC236}">
              <a16:creationId xmlns:a16="http://schemas.microsoft.com/office/drawing/2014/main" id="{17268CCF-C80E-4D68-A735-87696DB308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10075" y="8553451"/>
          <a:ext cx="2220277" cy="2819399"/>
        </a:xfrm>
        <a:prstGeom prst="rect">
          <a:avLst/>
        </a:prstGeom>
      </xdr:spPr>
    </xdr:pic>
    <xdr:clientData/>
  </xdr:twoCellAnchor>
  <xdr:twoCellAnchor editAs="oneCell">
    <xdr:from>
      <xdr:col>8</xdr:col>
      <xdr:colOff>47625</xdr:colOff>
      <xdr:row>31</xdr:row>
      <xdr:rowOff>142876</xdr:rowOff>
    </xdr:from>
    <xdr:to>
      <xdr:col>9</xdr:col>
      <xdr:colOff>1077277</xdr:colOff>
      <xdr:row>40</xdr:row>
      <xdr:rowOff>200025</xdr:rowOff>
    </xdr:to>
    <xdr:pic>
      <xdr:nvPicPr>
        <xdr:cNvPr id="23" name="Picture 22">
          <a:extLst>
            <a:ext uri="{FF2B5EF4-FFF2-40B4-BE49-F238E27FC236}">
              <a16:creationId xmlns:a16="http://schemas.microsoft.com/office/drawing/2014/main" id="{52234F89-8899-4791-AB44-1BA3D42EA3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58225" y="8572501"/>
          <a:ext cx="2220277" cy="2819399"/>
        </a:xfrm>
        <a:prstGeom prst="rect">
          <a:avLst/>
        </a:prstGeom>
      </xdr:spPr>
    </xdr:pic>
    <xdr:clientData/>
  </xdr:twoCellAnchor>
  <xdr:twoCellAnchor editAs="oneCell">
    <xdr:from>
      <xdr:col>0</xdr:col>
      <xdr:colOff>228600</xdr:colOff>
      <xdr:row>0</xdr:row>
      <xdr:rowOff>95250</xdr:rowOff>
    </xdr:from>
    <xdr:to>
      <xdr:col>2</xdr:col>
      <xdr:colOff>31152</xdr:colOff>
      <xdr:row>0</xdr:row>
      <xdr:rowOff>895350</xdr:rowOff>
    </xdr:to>
    <xdr:pic>
      <xdr:nvPicPr>
        <xdr:cNvPr id="11" name="Picture 10">
          <a:extLst>
            <a:ext uri="{FF2B5EF4-FFF2-40B4-BE49-F238E27FC236}">
              <a16:creationId xmlns:a16="http://schemas.microsoft.com/office/drawing/2014/main" id="{054817BC-871E-4C87-9B48-8D9CFE5B67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8600" y="95250"/>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0</xdr:row>
      <xdr:rowOff>228600</xdr:rowOff>
    </xdr:from>
    <xdr:to>
      <xdr:col>11</xdr:col>
      <xdr:colOff>219075</xdr:colOff>
      <xdr:row>0</xdr:row>
      <xdr:rowOff>859328</xdr:rowOff>
    </xdr:to>
    <xdr:pic>
      <xdr:nvPicPr>
        <xdr:cNvPr id="12" name="Picture 11">
          <a:extLst>
            <a:ext uri="{FF2B5EF4-FFF2-40B4-BE49-F238E27FC236}">
              <a16:creationId xmlns:a16="http://schemas.microsoft.com/office/drawing/2014/main" id="{77AA0C72-FA3E-4948-BACF-86E0E95601F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410950" y="228600"/>
          <a:ext cx="1104900" cy="630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104776</xdr:colOff>
      <xdr:row>121</xdr:row>
      <xdr:rowOff>162581</xdr:rowOff>
    </xdr:from>
    <xdr:to>
      <xdr:col>13</xdr:col>
      <xdr:colOff>310512</xdr:colOff>
      <xdr:row>129</xdr:row>
      <xdr:rowOff>8868</xdr:rowOff>
    </xdr:to>
    <xdr:pic>
      <xdr:nvPicPr>
        <xdr:cNvPr id="2" name="Picture 1">
          <a:extLst>
            <a:ext uri="{FF2B5EF4-FFF2-40B4-BE49-F238E27FC236}">
              <a16:creationId xmlns:a16="http://schemas.microsoft.com/office/drawing/2014/main" id="{B1DCFCC6-0C07-421D-99C3-5E15D4EE0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1" y="22070081"/>
          <a:ext cx="4130036" cy="1513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9ADC3-6FB0-4C6A-8379-39AFEE522CD5}">
  <sheetPr>
    <tabColor rgb="FF00B050"/>
  </sheetPr>
  <dimension ref="A1:L229"/>
  <sheetViews>
    <sheetView zoomScaleNormal="100" zoomScaleSheetLayoutView="100" workbookViewId="0">
      <selection activeCell="H155" sqref="H155"/>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63"/>
      <c r="B1" s="64"/>
      <c r="C1" s="64"/>
      <c r="D1" s="64"/>
      <c r="E1" s="64"/>
      <c r="F1" s="64"/>
      <c r="G1" s="64"/>
      <c r="H1" s="64"/>
      <c r="I1" s="64"/>
      <c r="J1" s="64"/>
      <c r="K1" s="64"/>
      <c r="L1" s="65"/>
    </row>
    <row r="2" spans="1:12" ht="18.75" customHeight="1">
      <c r="A2" s="1"/>
      <c r="B2" s="2"/>
      <c r="C2" s="2"/>
      <c r="D2" s="2"/>
      <c r="E2" s="2"/>
      <c r="F2" s="2"/>
      <c r="G2" s="2"/>
      <c r="H2" s="2"/>
      <c r="I2" s="3"/>
      <c r="J2" s="3"/>
      <c r="K2" s="2"/>
      <c r="L2" s="18"/>
    </row>
    <row r="3" spans="1:12" ht="18.75" customHeight="1">
      <c r="A3" s="66"/>
      <c r="B3" s="67"/>
      <c r="C3" s="4" t="s">
        <v>0</v>
      </c>
      <c r="D3" s="12" t="s">
        <v>16</v>
      </c>
      <c r="E3" s="67"/>
      <c r="F3" s="67"/>
      <c r="G3" s="4" t="s">
        <v>0</v>
      </c>
      <c r="H3" s="12" t="s">
        <v>17</v>
      </c>
      <c r="I3" s="74"/>
      <c r="J3" s="75"/>
      <c r="K3" s="4" t="s">
        <v>0</v>
      </c>
      <c r="L3" s="19" t="s">
        <v>18</v>
      </c>
    </row>
    <row r="4" spans="1:12" ht="18.75" customHeight="1">
      <c r="A4" s="66"/>
      <c r="B4" s="67"/>
      <c r="C4" s="4" t="s">
        <v>1</v>
      </c>
      <c r="D4" s="8" t="str">
        <f>VLOOKUP(D3,'Your Order'!$A:$O,2,FALSE)</f>
        <v>5206962052315</v>
      </c>
      <c r="E4" s="67"/>
      <c r="F4" s="67"/>
      <c r="G4" s="4" t="s">
        <v>1</v>
      </c>
      <c r="H4" s="8" t="str">
        <f>VLOOKUP(H3,'Your Order'!$A:$O,2,FALSE)</f>
        <v>5206962052377</v>
      </c>
      <c r="I4" s="74"/>
      <c r="J4" s="75"/>
      <c r="K4" s="4" t="s">
        <v>1</v>
      </c>
      <c r="L4" s="20" t="str">
        <f>VLOOKUP(L3,'Your Order'!$A:$O,2,FALSE)</f>
        <v>5206962054159</v>
      </c>
    </row>
    <row r="5" spans="1:12" ht="18.75" customHeight="1">
      <c r="A5" s="66"/>
      <c r="B5" s="67"/>
      <c r="C5" s="4" t="s">
        <v>7</v>
      </c>
      <c r="D5" s="8">
        <f>VLOOKUP(D3,'Your Order'!$A:$O,3,FALSE)</f>
        <v>629</v>
      </c>
      <c r="E5" s="67"/>
      <c r="F5" s="67"/>
      <c r="G5" s="4" t="s">
        <v>7</v>
      </c>
      <c r="H5" s="8">
        <f>VLOOKUP(H3,'Your Order'!$A:$O,3,FALSE)</f>
        <v>550</v>
      </c>
      <c r="I5" s="74"/>
      <c r="J5" s="75"/>
      <c r="K5" s="4" t="s">
        <v>7</v>
      </c>
      <c r="L5" s="20">
        <f>VLOOKUP(L3,'Your Order'!$A:$O,3,FALSE)</f>
        <v>629</v>
      </c>
    </row>
    <row r="6" spans="1:12" ht="33.75">
      <c r="A6" s="66"/>
      <c r="B6" s="67"/>
      <c r="C6" s="4" t="s">
        <v>2</v>
      </c>
      <c r="D6" s="8" t="str">
        <f>VLOOKUP(D3,'Your Order'!$A:$O,5,FALSE)</f>
        <v>BACKPACK WITH TWO COM. &amp; FRONT POCKET BLINK D.117</v>
      </c>
      <c r="E6" s="67"/>
      <c r="F6" s="67"/>
      <c r="G6" s="4" t="s">
        <v>2</v>
      </c>
      <c r="H6" s="8" t="str">
        <f>VLOOKUP(H3,'Your Order'!$A:$O,5,FALSE)</f>
        <v>TEEN SQUARE PENCIL CASE BLINK D.117</v>
      </c>
      <c r="I6" s="74"/>
      <c r="J6" s="75"/>
      <c r="K6" s="4" t="s">
        <v>2</v>
      </c>
      <c r="L6" s="20" t="str">
        <f>VLOOKUP(L3,'Your Order'!$A:$O,5,FALSE)</f>
        <v>BACKPACK WITH TWO COM. &amp; FRONT POCKET BLINK D.120</v>
      </c>
    </row>
    <row r="7" spans="1:12" ht="18.75" customHeight="1">
      <c r="A7" s="66"/>
      <c r="B7" s="67"/>
      <c r="C7" s="4" t="s">
        <v>130</v>
      </c>
      <c r="D7" s="8" t="str">
        <f>VLOOKUP(D3,'Your Order'!$A:$O,6,FALSE)</f>
        <v>49H*33W*18L cm</v>
      </c>
      <c r="E7" s="67"/>
      <c r="F7" s="67"/>
      <c r="G7" s="4" t="s">
        <v>130</v>
      </c>
      <c r="H7" s="8" t="str">
        <f>VLOOKUP(H3,'Your Order'!$A:$O,6,FALSE)</f>
        <v>20H*10W*5L cm</v>
      </c>
      <c r="I7" s="74"/>
      <c r="J7" s="75"/>
      <c r="K7" s="4" t="s">
        <v>130</v>
      </c>
      <c r="L7" s="20" t="str">
        <f>VLOOKUP(L3,'Your Order'!$A:$O,6,FALSE)</f>
        <v>49H*33W*18L cm</v>
      </c>
    </row>
    <row r="8" spans="1:12" ht="18.75" customHeight="1">
      <c r="A8" s="66"/>
      <c r="B8" s="67"/>
      <c r="C8" s="4" t="s">
        <v>129</v>
      </c>
      <c r="D8" s="31">
        <f>VLOOKUP(D3,'Your Order'!$A:$O,7,FALSE)</f>
        <v>32</v>
      </c>
      <c r="E8" s="67"/>
      <c r="F8" s="67"/>
      <c r="G8" s="4" t="s">
        <v>129</v>
      </c>
      <c r="H8" s="31">
        <f>VLOOKUP(H3,'Your Order'!$A:$O,7,FALSE)</f>
        <v>0</v>
      </c>
      <c r="I8" s="74"/>
      <c r="J8" s="75"/>
      <c r="K8" s="4" t="s">
        <v>129</v>
      </c>
      <c r="L8" s="32">
        <f>VLOOKUP(L3,'Your Order'!$A:$O,7,FALSE)</f>
        <v>32</v>
      </c>
    </row>
    <row r="9" spans="1:12" ht="18.75" customHeight="1">
      <c r="A9" s="66"/>
      <c r="B9" s="67"/>
      <c r="C9" s="4" t="s">
        <v>386</v>
      </c>
      <c r="D9" s="49">
        <f>VLOOKUP(D3,'Your Order'!$A:$O,8,FALSE)</f>
        <v>30</v>
      </c>
      <c r="E9" s="67"/>
      <c r="F9" s="67"/>
      <c r="G9" s="4" t="s">
        <v>386</v>
      </c>
      <c r="H9" s="49">
        <f>VLOOKUP(H3,'Your Order'!$A:$O,8,FALSE)</f>
        <v>5</v>
      </c>
      <c r="I9" s="74"/>
      <c r="J9" s="75"/>
      <c r="K9" s="4" t="s">
        <v>386</v>
      </c>
      <c r="L9" s="54">
        <f>VLOOKUP(L3,'Your Order'!$A:$O,8,FALSE)</f>
        <v>30</v>
      </c>
    </row>
    <row r="10" spans="1:12" ht="18.75" customHeight="1">
      <c r="A10" s="66"/>
      <c r="B10" s="67"/>
      <c r="C10" s="6" t="s">
        <v>11</v>
      </c>
      <c r="D10" s="49">
        <f>VLOOKUP(D3,'Your Order'!$A:$O,9,FALSE)</f>
        <v>15</v>
      </c>
      <c r="E10" s="67"/>
      <c r="F10" s="67"/>
      <c r="G10" s="6" t="s">
        <v>11</v>
      </c>
      <c r="H10" s="49">
        <f>VLOOKUP(H3,'Your Order'!$A:$O,9,FALSE)</f>
        <v>2.5</v>
      </c>
      <c r="I10" s="74"/>
      <c r="J10" s="75"/>
      <c r="K10" s="6" t="s">
        <v>11</v>
      </c>
      <c r="L10" s="54">
        <f>VLOOKUP(L3,'Your Order'!$A:$O,9,FALSE)</f>
        <v>15</v>
      </c>
    </row>
    <row r="11" spans="1:12" ht="18.75" customHeight="1">
      <c r="A11" s="66"/>
      <c r="B11" s="67"/>
      <c r="C11" s="6" t="s">
        <v>10</v>
      </c>
      <c r="D11" s="49">
        <f>VLOOKUP(D3,'Your Order'!$A:$O,10,FALSE)</f>
        <v>14.25</v>
      </c>
      <c r="E11" s="67"/>
      <c r="F11" s="67"/>
      <c r="G11" s="6" t="s">
        <v>10</v>
      </c>
      <c r="H11" s="49">
        <f>VLOOKUP(H3,'Your Order'!$A:$O,10,FALSE)</f>
        <v>2.375</v>
      </c>
      <c r="I11" s="74"/>
      <c r="J11" s="75"/>
      <c r="K11" s="6" t="s">
        <v>10</v>
      </c>
      <c r="L11" s="54">
        <f>VLOOKUP(L3,'Your Order'!$A:$O,10,FALSE)</f>
        <v>14.25</v>
      </c>
    </row>
    <row r="12" spans="1:12" ht="18.75" customHeight="1" thickBot="1">
      <c r="A12" s="66"/>
      <c r="B12" s="67"/>
      <c r="C12" s="6" t="s">
        <v>12</v>
      </c>
      <c r="D12" s="12">
        <f>VLOOKUP(D3,'Your Order'!$A:$O,11,FALSE)</f>
        <v>10</v>
      </c>
      <c r="E12" s="67"/>
      <c r="F12" s="67"/>
      <c r="G12" s="6" t="s">
        <v>12</v>
      </c>
      <c r="H12" s="12">
        <f>VLOOKUP(H3,'Your Order'!$A:$O,11,FALSE)</f>
        <v>72</v>
      </c>
      <c r="I12" s="74"/>
      <c r="J12" s="75"/>
      <c r="K12" s="6" t="s">
        <v>12</v>
      </c>
      <c r="L12" s="19">
        <f>VLOOKUP(L3,'Your Order'!$A:$O,11,FALSE)</f>
        <v>10</v>
      </c>
    </row>
    <row r="13" spans="1:12" ht="18.75" customHeight="1" thickBot="1">
      <c r="A13" s="66"/>
      <c r="B13" s="67"/>
      <c r="C13" s="59" t="s">
        <v>9</v>
      </c>
      <c r="D13" s="62"/>
      <c r="E13" s="67"/>
      <c r="F13" s="67"/>
      <c r="G13" s="59" t="s">
        <v>9</v>
      </c>
      <c r="H13" s="62"/>
      <c r="I13" s="76"/>
      <c r="J13" s="75"/>
      <c r="K13" s="59" t="s">
        <v>9</v>
      </c>
      <c r="L13" s="62"/>
    </row>
    <row r="14" spans="1:12" ht="18.75" customHeight="1">
      <c r="A14" s="66"/>
      <c r="B14" s="67"/>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66"/>
      <c r="B15" s="67"/>
      <c r="C15" s="7" t="s">
        <v>5</v>
      </c>
      <c r="D15" s="8">
        <f>VLOOKUP(D3,'Your Order'!$A:$O,13,FALSE)</f>
        <v>10</v>
      </c>
      <c r="E15" s="67"/>
      <c r="F15" s="67"/>
      <c r="G15" s="7" t="s">
        <v>5</v>
      </c>
      <c r="H15" s="8">
        <f>VLOOKUP(H3,'Your Order'!$A:$O,13,FALSE)</f>
        <v>36</v>
      </c>
      <c r="I15" s="74"/>
      <c r="J15" s="75"/>
      <c r="K15" s="7" t="s">
        <v>5</v>
      </c>
      <c r="L15" s="20">
        <f>VLOOKUP(L3,'Your Order'!$A:$O,13,FALSE)</f>
        <v>10</v>
      </c>
    </row>
    <row r="16" spans="1:12" ht="18.75" customHeight="1">
      <c r="A16" s="1"/>
      <c r="B16" s="2"/>
      <c r="C16" s="2"/>
      <c r="D16" s="2"/>
      <c r="E16" s="2"/>
      <c r="F16" s="2"/>
      <c r="G16" s="2"/>
      <c r="H16" s="2"/>
      <c r="I16" s="3"/>
      <c r="J16" s="3"/>
      <c r="K16" s="2"/>
      <c r="L16" s="18"/>
    </row>
    <row r="17" spans="1:12" ht="18.75" customHeight="1">
      <c r="A17" s="66"/>
      <c r="B17" s="67"/>
      <c r="C17" s="4" t="s">
        <v>0</v>
      </c>
      <c r="D17" s="14" t="s">
        <v>19</v>
      </c>
      <c r="E17" s="67"/>
      <c r="F17" s="67"/>
      <c r="G17" s="4" t="s">
        <v>0</v>
      </c>
      <c r="H17" s="14" t="s">
        <v>20</v>
      </c>
      <c r="I17" s="70"/>
      <c r="J17" s="71"/>
      <c r="K17" s="4" t="s">
        <v>0</v>
      </c>
      <c r="L17" s="22" t="s">
        <v>21</v>
      </c>
    </row>
    <row r="18" spans="1:12" ht="18.75" customHeight="1">
      <c r="A18" s="66"/>
      <c r="B18" s="67"/>
      <c r="C18" s="4" t="s">
        <v>1</v>
      </c>
      <c r="D18" s="8" t="str">
        <f>VLOOKUP(D17,'Your Order'!$A:$O,2,FALSE)</f>
        <v>5206962054210</v>
      </c>
      <c r="E18" s="67"/>
      <c r="F18" s="67"/>
      <c r="G18" s="4" t="s">
        <v>1</v>
      </c>
      <c r="H18" s="8" t="str">
        <f>VLOOKUP(H17,'Your Order'!$A:$O,2,FALSE)</f>
        <v>5206962053596</v>
      </c>
      <c r="I18" s="70"/>
      <c r="J18" s="71"/>
      <c r="K18" s="4" t="s">
        <v>1</v>
      </c>
      <c r="L18" s="20" t="str">
        <f>VLOOKUP(L17,'Your Order'!$A:$O,2,FALSE)</f>
        <v>5206962053640</v>
      </c>
    </row>
    <row r="19" spans="1:12" ht="18.75" customHeight="1">
      <c r="A19" s="66"/>
      <c r="B19" s="67"/>
      <c r="C19" s="4" t="s">
        <v>7</v>
      </c>
      <c r="D19" s="8">
        <f>VLOOKUP(D17,'Your Order'!$A:$O,3,FALSE)</f>
        <v>550</v>
      </c>
      <c r="E19" s="67"/>
      <c r="F19" s="67"/>
      <c r="G19" s="4" t="s">
        <v>7</v>
      </c>
      <c r="H19" s="8">
        <f>VLOOKUP(H17,'Your Order'!$A:$O,3,FALSE)</f>
        <v>629</v>
      </c>
      <c r="I19" s="70"/>
      <c r="J19" s="71"/>
      <c r="K19" s="4" t="s">
        <v>7</v>
      </c>
      <c r="L19" s="20">
        <f>VLOOKUP(L17,'Your Order'!$A:$O,3,FALSE)</f>
        <v>550</v>
      </c>
    </row>
    <row r="20" spans="1:12" ht="33.75">
      <c r="A20" s="66"/>
      <c r="B20" s="67"/>
      <c r="C20" s="4" t="s">
        <v>2</v>
      </c>
      <c r="D20" s="8" t="str">
        <f>VLOOKUP(D17,'Your Order'!$A:$O,5,FALSE)</f>
        <v>TEEN SQUARE PENCIL CASE BLINK D.120</v>
      </c>
      <c r="E20" s="67"/>
      <c r="F20" s="67"/>
      <c r="G20" s="4" t="s">
        <v>2</v>
      </c>
      <c r="H20" s="8" t="str">
        <f>VLOOKUP(H17,'Your Order'!$A:$O,5,FALSE)</f>
        <v>BACKPACK WITH TWO COM. &amp; FRONT POCKET BLINK D.124</v>
      </c>
      <c r="I20" s="70"/>
      <c r="J20" s="71"/>
      <c r="K20" s="4" t="s">
        <v>2</v>
      </c>
      <c r="L20" s="20" t="str">
        <f>VLOOKUP(L17,'Your Order'!$A:$O,5,FALSE)</f>
        <v>TEEN SQUARE PENCIL CASE BLINK D.124</v>
      </c>
    </row>
    <row r="21" spans="1:12" ht="18.75" customHeight="1">
      <c r="A21" s="66"/>
      <c r="B21" s="67"/>
      <c r="C21" s="4" t="s">
        <v>130</v>
      </c>
      <c r="D21" s="8" t="str">
        <f>VLOOKUP(D17,'Your Order'!$A:$O,6,FALSE)</f>
        <v>20H*10W*5L cm</v>
      </c>
      <c r="E21" s="67"/>
      <c r="F21" s="67"/>
      <c r="G21" s="4" t="s">
        <v>130</v>
      </c>
      <c r="H21" s="8" t="str">
        <f>VLOOKUP(H17,'Your Order'!$A:$O,6,FALSE)</f>
        <v>49H*33W*18L cm</v>
      </c>
      <c r="I21" s="70"/>
      <c r="J21" s="71"/>
      <c r="K21" s="4" t="s">
        <v>130</v>
      </c>
      <c r="L21" s="20" t="str">
        <f>VLOOKUP(L17,'Your Order'!$A:$O,6,FALSE)</f>
        <v>20H*10W*5L cm</v>
      </c>
    </row>
    <row r="22" spans="1:12" ht="18.75" customHeight="1">
      <c r="A22" s="66"/>
      <c r="B22" s="67"/>
      <c r="C22" s="4" t="s">
        <v>129</v>
      </c>
      <c r="D22" s="31">
        <f>VLOOKUP(D17,'Your Order'!$A:$O,7,FALSE)</f>
        <v>0</v>
      </c>
      <c r="E22" s="67"/>
      <c r="F22" s="67"/>
      <c r="G22" s="4" t="s">
        <v>129</v>
      </c>
      <c r="H22" s="31">
        <f>VLOOKUP(H17,'Your Order'!$A:$O,7,FALSE)</f>
        <v>32</v>
      </c>
      <c r="I22" s="70"/>
      <c r="J22" s="71"/>
      <c r="K22" s="4" t="s">
        <v>129</v>
      </c>
      <c r="L22" s="32">
        <f>VLOOKUP(L17,'Your Order'!$A:$O,7,FALSE)</f>
        <v>0</v>
      </c>
    </row>
    <row r="23" spans="1:12" ht="18.75" customHeight="1">
      <c r="A23" s="66"/>
      <c r="B23" s="67"/>
      <c r="C23" s="4" t="s">
        <v>386</v>
      </c>
      <c r="D23" s="49">
        <f>VLOOKUP(D17,'Your Order'!$A:$O,8,FALSE)</f>
        <v>5</v>
      </c>
      <c r="E23" s="67"/>
      <c r="F23" s="67"/>
      <c r="G23" s="4" t="s">
        <v>386</v>
      </c>
      <c r="H23" s="49">
        <f>VLOOKUP(H17,'Your Order'!$A:$O,8,FALSE)</f>
        <v>30</v>
      </c>
      <c r="I23" s="70"/>
      <c r="J23" s="71"/>
      <c r="K23" s="4" t="s">
        <v>386</v>
      </c>
      <c r="L23" s="54">
        <f>VLOOKUP(L17,'Your Order'!$A:$O,8,FALSE)</f>
        <v>5</v>
      </c>
    </row>
    <row r="24" spans="1:12" ht="18.75" customHeight="1">
      <c r="A24" s="66"/>
      <c r="B24" s="67"/>
      <c r="C24" s="6" t="s">
        <v>11</v>
      </c>
      <c r="D24" s="49">
        <f>VLOOKUP(D17,'Your Order'!$A:$O,9,FALSE)</f>
        <v>2.5</v>
      </c>
      <c r="E24" s="67"/>
      <c r="F24" s="67"/>
      <c r="G24" s="6" t="s">
        <v>11</v>
      </c>
      <c r="H24" s="49">
        <f>VLOOKUP(H17,'Your Order'!$A:$O,9,FALSE)</f>
        <v>15</v>
      </c>
      <c r="I24" s="70"/>
      <c r="J24" s="71"/>
      <c r="K24" s="6" t="s">
        <v>11</v>
      </c>
      <c r="L24" s="54">
        <f>VLOOKUP(L17,'Your Order'!$A:$O,9,FALSE)</f>
        <v>2.5</v>
      </c>
    </row>
    <row r="25" spans="1:12" ht="18.75" customHeight="1">
      <c r="A25" s="66"/>
      <c r="B25" s="67"/>
      <c r="C25" s="6" t="s">
        <v>10</v>
      </c>
      <c r="D25" s="49">
        <f>VLOOKUP(D17,'Your Order'!$A:$O,10,FALSE)</f>
        <v>2.375</v>
      </c>
      <c r="E25" s="67"/>
      <c r="F25" s="67"/>
      <c r="G25" s="6" t="s">
        <v>10</v>
      </c>
      <c r="H25" s="49">
        <f>VLOOKUP(H17,'Your Order'!$A:$O,10,FALSE)</f>
        <v>14.25</v>
      </c>
      <c r="I25" s="70"/>
      <c r="J25" s="71"/>
      <c r="K25" s="6" t="s">
        <v>10</v>
      </c>
      <c r="L25" s="54">
        <f>VLOOKUP(L17,'Your Order'!$A:$O,10,FALSE)</f>
        <v>2.375</v>
      </c>
    </row>
    <row r="26" spans="1:12" ht="18.75" customHeight="1" thickBot="1">
      <c r="A26" s="66"/>
      <c r="B26" s="67"/>
      <c r="C26" s="6" t="s">
        <v>12</v>
      </c>
      <c r="D26" s="12">
        <f>VLOOKUP(D17,'Your Order'!$A:$O,11,FALSE)</f>
        <v>72</v>
      </c>
      <c r="E26" s="67"/>
      <c r="F26" s="67"/>
      <c r="G26" s="6" t="s">
        <v>12</v>
      </c>
      <c r="H26" s="12">
        <f>VLOOKUP(H17,'Your Order'!$A:$O,11,FALSE)</f>
        <v>10</v>
      </c>
      <c r="I26" s="70"/>
      <c r="J26" s="71"/>
      <c r="K26" s="6" t="s">
        <v>12</v>
      </c>
      <c r="L26" s="19">
        <f>VLOOKUP(L17,'Your Order'!$A:$O,11,FALSE)</f>
        <v>72</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str">
        <f>VLOOKUP(H17,'Your Order'!$A:$O,12,FALSE)</f>
        <v>May 2018</v>
      </c>
      <c r="I28" s="70"/>
      <c r="J28" s="71"/>
      <c r="K28" s="6" t="s">
        <v>4</v>
      </c>
      <c r="L28" s="61" t="str">
        <f>VLOOKUP(L17,'Your Order'!$A:$O,12,FALSE)</f>
        <v>May 2018</v>
      </c>
    </row>
    <row r="29" spans="1:12" ht="18.75" customHeight="1">
      <c r="A29" s="66"/>
      <c r="B29" s="67"/>
      <c r="C29" s="7" t="s">
        <v>5</v>
      </c>
      <c r="D29" s="8">
        <f>VLOOKUP(D17,'Your Order'!$A:$O,13,FALSE)</f>
        <v>36</v>
      </c>
      <c r="E29" s="67"/>
      <c r="F29" s="67"/>
      <c r="G29" s="7" t="s">
        <v>5</v>
      </c>
      <c r="H29" s="8">
        <f>VLOOKUP(H17,'Your Order'!$A:$O,13,FALSE)</f>
        <v>10</v>
      </c>
      <c r="I29" s="70"/>
      <c r="J29" s="71"/>
      <c r="K29" s="7" t="s">
        <v>5</v>
      </c>
      <c r="L29" s="20">
        <f>VLOOKUP(L17,'Your Order'!$A:$O,13,FALSE)</f>
        <v>36</v>
      </c>
    </row>
    <row r="30" spans="1:12" ht="18.75" customHeight="1">
      <c r="A30" s="1"/>
      <c r="B30" s="2"/>
      <c r="C30" s="2"/>
      <c r="D30" s="2"/>
      <c r="E30" s="2"/>
      <c r="F30" s="2"/>
      <c r="G30" s="2"/>
      <c r="H30" s="2"/>
      <c r="I30" s="3"/>
      <c r="J30" s="3"/>
      <c r="K30" s="2"/>
      <c r="L30" s="18"/>
    </row>
    <row r="31" spans="1:12" ht="18.75" customHeight="1">
      <c r="A31" s="66"/>
      <c r="B31" s="67"/>
      <c r="C31" s="4" t="s">
        <v>0</v>
      </c>
      <c r="D31" s="14" t="s">
        <v>22</v>
      </c>
      <c r="E31" s="67"/>
      <c r="F31" s="67"/>
      <c r="G31" s="4" t="s">
        <v>0</v>
      </c>
      <c r="H31" s="14" t="s">
        <v>23</v>
      </c>
      <c r="I31" s="70"/>
      <c r="J31" s="71"/>
      <c r="K31" s="4" t="s">
        <v>0</v>
      </c>
      <c r="L31" s="22" t="s">
        <v>24</v>
      </c>
    </row>
    <row r="32" spans="1:12" ht="18.75" customHeight="1">
      <c r="A32" s="66"/>
      <c r="B32" s="67"/>
      <c r="C32" s="4" t="s">
        <v>1</v>
      </c>
      <c r="D32" s="8" t="str">
        <f>VLOOKUP(D31,'Your Order'!$A:$O,2,FALSE)</f>
        <v>5206962054814</v>
      </c>
      <c r="E32" s="67"/>
      <c r="F32" s="67"/>
      <c r="G32" s="4" t="s">
        <v>1</v>
      </c>
      <c r="H32" s="8" t="str">
        <f>VLOOKUP(H31,'Your Order'!$A:$O,2,FALSE)</f>
        <v>5206962054876</v>
      </c>
      <c r="I32" s="70"/>
      <c r="J32" s="71"/>
      <c r="K32" s="4" t="s">
        <v>1</v>
      </c>
      <c r="L32" s="20" t="str">
        <f>VLOOKUP(L31,'Your Order'!$A:$O,2,FALSE)</f>
        <v>5206962054043</v>
      </c>
    </row>
    <row r="33" spans="1:12" ht="18.75" customHeight="1">
      <c r="A33" s="66"/>
      <c r="B33" s="67"/>
      <c r="C33" s="4" t="s">
        <v>7</v>
      </c>
      <c r="D33" s="8">
        <f>VLOOKUP(D31,'Your Order'!$A:$O,3,FALSE)</f>
        <v>629</v>
      </c>
      <c r="E33" s="67"/>
      <c r="F33" s="67"/>
      <c r="G33" s="4" t="s">
        <v>7</v>
      </c>
      <c r="H33" s="8">
        <f>VLOOKUP(H31,'Your Order'!$A:$O,3,FALSE)</f>
        <v>550</v>
      </c>
      <c r="I33" s="70"/>
      <c r="J33" s="71"/>
      <c r="K33" s="4" t="s">
        <v>7</v>
      </c>
      <c r="L33" s="20">
        <f>VLOOKUP(L31,'Your Order'!$A:$O,3,FALSE)</f>
        <v>629</v>
      </c>
    </row>
    <row r="34" spans="1:12" ht="33.75">
      <c r="A34" s="66"/>
      <c r="B34" s="67"/>
      <c r="C34" s="4" t="s">
        <v>2</v>
      </c>
      <c r="D34" s="8" t="str">
        <f>VLOOKUP(D31,'Your Order'!$A:$O,5,FALSE)</f>
        <v>BACKPACK WITH TWO COM. &amp; FRONT POCKET BLINK D.127</v>
      </c>
      <c r="E34" s="67"/>
      <c r="F34" s="67"/>
      <c r="G34" s="4" t="s">
        <v>2</v>
      </c>
      <c r="H34" s="8" t="str">
        <f>VLOOKUP(H31,'Your Order'!$A:$O,5,FALSE)</f>
        <v>TEEN SQUARE PENCIL CASE BLINK D.127</v>
      </c>
      <c r="I34" s="70"/>
      <c r="J34" s="71"/>
      <c r="K34" s="4" t="s">
        <v>2</v>
      </c>
      <c r="L34" s="20" t="str">
        <f>VLOOKUP(L31,'Your Order'!$A:$O,5,FALSE)</f>
        <v>BACKPACK WITH TWO COM. &amp; FRONT POCKET BLINK D.141</v>
      </c>
    </row>
    <row r="35" spans="1:12" ht="18.75" customHeight="1">
      <c r="A35" s="66"/>
      <c r="B35" s="67"/>
      <c r="C35" s="4" t="s">
        <v>130</v>
      </c>
      <c r="D35" s="8" t="str">
        <f>VLOOKUP(D31,'Your Order'!$A:$O,6,FALSE)</f>
        <v>49H*33W*18L cm</v>
      </c>
      <c r="E35" s="67"/>
      <c r="F35" s="67"/>
      <c r="G35" s="4" t="s">
        <v>130</v>
      </c>
      <c r="H35" s="8" t="str">
        <f>VLOOKUP(H31,'Your Order'!$A:$O,6,FALSE)</f>
        <v>20H*10W*5L cm</v>
      </c>
      <c r="I35" s="70"/>
      <c r="J35" s="71"/>
      <c r="K35" s="4" t="s">
        <v>130</v>
      </c>
      <c r="L35" s="20" t="str">
        <f>VLOOKUP(L31,'Your Order'!$A:$O,6,FALSE)</f>
        <v>49H*33W*18L cm</v>
      </c>
    </row>
    <row r="36" spans="1:12" ht="18.75" customHeight="1">
      <c r="A36" s="66"/>
      <c r="B36" s="67"/>
      <c r="C36" s="4" t="s">
        <v>129</v>
      </c>
      <c r="D36" s="31">
        <f>VLOOKUP(D31,'Your Order'!$A:$O,7,FALSE)</f>
        <v>32</v>
      </c>
      <c r="E36" s="67"/>
      <c r="F36" s="67"/>
      <c r="G36" s="4" t="s">
        <v>129</v>
      </c>
      <c r="H36" s="31">
        <f>VLOOKUP(H31,'Your Order'!$A:$O,7,FALSE)</f>
        <v>0</v>
      </c>
      <c r="I36" s="70"/>
      <c r="J36" s="71"/>
      <c r="K36" s="4" t="s">
        <v>129</v>
      </c>
      <c r="L36" s="32">
        <f>VLOOKUP(L31,'Your Order'!$A:$O,7,FALSE)</f>
        <v>32</v>
      </c>
    </row>
    <row r="37" spans="1:12" ht="18.75" customHeight="1">
      <c r="A37" s="66"/>
      <c r="B37" s="67"/>
      <c r="C37" s="4" t="s">
        <v>386</v>
      </c>
      <c r="D37" s="49">
        <f>VLOOKUP(D31,'Your Order'!$A:$O,8,FALSE)</f>
        <v>30</v>
      </c>
      <c r="E37" s="67"/>
      <c r="F37" s="67"/>
      <c r="G37" s="4" t="s">
        <v>386</v>
      </c>
      <c r="H37" s="49">
        <f>VLOOKUP(H31,'Your Order'!$A:$O,8,FALSE)</f>
        <v>5</v>
      </c>
      <c r="I37" s="70"/>
      <c r="J37" s="71"/>
      <c r="K37" s="4" t="s">
        <v>386</v>
      </c>
      <c r="L37" s="54">
        <f>VLOOKUP(L31,'Your Order'!$A:$O,8,FALSE)</f>
        <v>30</v>
      </c>
    </row>
    <row r="38" spans="1:12" ht="18.75" customHeight="1">
      <c r="A38" s="66"/>
      <c r="B38" s="67"/>
      <c r="C38" s="6" t="s">
        <v>11</v>
      </c>
      <c r="D38" s="49">
        <f>VLOOKUP(D31,'Your Order'!$A:$O,9,FALSE)</f>
        <v>15</v>
      </c>
      <c r="E38" s="67"/>
      <c r="F38" s="67"/>
      <c r="G38" s="6" t="s">
        <v>11</v>
      </c>
      <c r="H38" s="49">
        <f>VLOOKUP(H31,'Your Order'!$A:$O,9,FALSE)</f>
        <v>2.5</v>
      </c>
      <c r="I38" s="70"/>
      <c r="J38" s="71"/>
      <c r="K38" s="6" t="s">
        <v>11</v>
      </c>
      <c r="L38" s="54">
        <f>VLOOKUP(L31,'Your Order'!$A:$O,9,FALSE)</f>
        <v>15</v>
      </c>
    </row>
    <row r="39" spans="1:12" ht="18.75" customHeight="1">
      <c r="A39" s="66"/>
      <c r="B39" s="67"/>
      <c r="C39" s="6" t="s">
        <v>10</v>
      </c>
      <c r="D39" s="49">
        <f>VLOOKUP(D31,'Your Order'!$A:$O,10,FALSE)</f>
        <v>14.25</v>
      </c>
      <c r="E39" s="67"/>
      <c r="F39" s="67"/>
      <c r="G39" s="6" t="s">
        <v>10</v>
      </c>
      <c r="H39" s="49">
        <f>VLOOKUP(H31,'Your Order'!$A:$O,10,FALSE)</f>
        <v>2.375</v>
      </c>
      <c r="I39" s="70"/>
      <c r="J39" s="71"/>
      <c r="K39" s="6" t="s">
        <v>10</v>
      </c>
      <c r="L39" s="54">
        <f>VLOOKUP(L31,'Your Order'!$A:$O,10,FALSE)</f>
        <v>14.25</v>
      </c>
    </row>
    <row r="40" spans="1:12" ht="18.75" customHeight="1" thickBot="1">
      <c r="A40" s="66"/>
      <c r="B40" s="67"/>
      <c r="C40" s="6" t="s">
        <v>12</v>
      </c>
      <c r="D40" s="12">
        <f>VLOOKUP(D31,'Your Order'!$A:$O,11,FALSE)</f>
        <v>10</v>
      </c>
      <c r="E40" s="67"/>
      <c r="F40" s="67"/>
      <c r="G40" s="6" t="s">
        <v>12</v>
      </c>
      <c r="H40" s="12">
        <f>VLOOKUP(H31,'Your Order'!$A:$O,11,FALSE)</f>
        <v>72</v>
      </c>
      <c r="I40" s="70"/>
      <c r="J40" s="71"/>
      <c r="K40" s="6" t="s">
        <v>12</v>
      </c>
      <c r="L40" s="19">
        <f>VLOOKUP(L31,'Your Order'!$A:$O,11,FALSE)</f>
        <v>10</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str">
        <f>VLOOKUP(D31,'Your Order'!$A:$O,12,FALSE)</f>
        <v>May 2018</v>
      </c>
      <c r="E42" s="67"/>
      <c r="F42" s="67"/>
      <c r="G42" s="6" t="s">
        <v>4</v>
      </c>
      <c r="H42" s="60" t="str">
        <f>VLOOKUP(H31,'Your Order'!$A:$O,12,FALSE)</f>
        <v>May 2018</v>
      </c>
      <c r="I42" s="70"/>
      <c r="J42" s="71"/>
      <c r="K42" s="6" t="s">
        <v>4</v>
      </c>
      <c r="L42" s="61" t="str">
        <f>VLOOKUP(L31,'Your Order'!$A:$O,12,FALSE)</f>
        <v>May 2018</v>
      </c>
    </row>
    <row r="43" spans="1:12" ht="18.75" customHeight="1">
      <c r="A43" s="66"/>
      <c r="B43" s="67"/>
      <c r="C43" s="7" t="s">
        <v>5</v>
      </c>
      <c r="D43" s="8">
        <f>VLOOKUP(D31,'Your Order'!$A:$O,13,FALSE)</f>
        <v>10</v>
      </c>
      <c r="E43" s="67"/>
      <c r="F43" s="67"/>
      <c r="G43" s="7" t="s">
        <v>5</v>
      </c>
      <c r="H43" s="8">
        <f>VLOOKUP(H31,'Your Order'!$A:$O,13,FALSE)</f>
        <v>36</v>
      </c>
      <c r="I43" s="70"/>
      <c r="J43" s="71"/>
      <c r="K43" s="7" t="s">
        <v>5</v>
      </c>
      <c r="L43" s="20">
        <f>VLOOKUP(L31,'Your Order'!$A:$O,13,FALSE)</f>
        <v>10</v>
      </c>
    </row>
    <row r="44" spans="1:12" ht="18.75" customHeight="1">
      <c r="A44" s="1"/>
      <c r="B44" s="2"/>
      <c r="C44" s="2"/>
      <c r="D44" s="2"/>
      <c r="E44" s="2"/>
      <c r="F44" s="2"/>
      <c r="G44" s="2"/>
      <c r="H44" s="2"/>
      <c r="I44" s="3"/>
      <c r="J44" s="3"/>
      <c r="K44" s="2"/>
      <c r="L44" s="18"/>
    </row>
    <row r="45" spans="1:12" ht="18.75" customHeight="1">
      <c r="A45" s="66"/>
      <c r="B45" s="67"/>
      <c r="C45" s="4" t="s">
        <v>0</v>
      </c>
      <c r="D45" s="14" t="s">
        <v>25</v>
      </c>
      <c r="E45" s="67"/>
      <c r="F45" s="67"/>
      <c r="G45" s="4" t="s">
        <v>0</v>
      </c>
      <c r="H45" s="14" t="s">
        <v>26</v>
      </c>
      <c r="I45" s="70"/>
      <c r="J45" s="71"/>
      <c r="K45" s="4" t="s">
        <v>0</v>
      </c>
      <c r="L45" s="22" t="s">
        <v>27</v>
      </c>
    </row>
    <row r="46" spans="1:12" ht="18.75" customHeight="1">
      <c r="A46" s="66"/>
      <c r="B46" s="67"/>
      <c r="C46" s="4" t="s">
        <v>1</v>
      </c>
      <c r="D46" s="8" t="str">
        <f>VLOOKUP(D45,'Your Order'!$A:$O,2,FALSE)</f>
        <v>5206962054098</v>
      </c>
      <c r="E46" s="67"/>
      <c r="F46" s="67"/>
      <c r="G46" s="4" t="s">
        <v>1</v>
      </c>
      <c r="H46" s="8" t="str">
        <f>VLOOKUP(H45,'Your Order'!$A:$O,2,FALSE)</f>
        <v>5206962030511</v>
      </c>
      <c r="I46" s="70"/>
      <c r="J46" s="71"/>
      <c r="K46" s="4" t="s">
        <v>1</v>
      </c>
      <c r="L46" s="20" t="str">
        <f>VLOOKUP(L45,'Your Order'!$A:$O,2,FALSE)</f>
        <v>5206962029751</v>
      </c>
    </row>
    <row r="47" spans="1:12" ht="18.75" customHeight="1">
      <c r="A47" s="66"/>
      <c r="B47" s="67"/>
      <c r="C47" s="4" t="s">
        <v>7</v>
      </c>
      <c r="D47" s="8">
        <f>VLOOKUP(D45,'Your Order'!$A:$O,3,FALSE)</f>
        <v>550</v>
      </c>
      <c r="E47" s="67"/>
      <c r="F47" s="67"/>
      <c r="G47" s="4" t="s">
        <v>7</v>
      </c>
      <c r="H47" s="8">
        <f>VLOOKUP(H45,'Your Order'!$A:$O,3,FALSE)</f>
        <v>625</v>
      </c>
      <c r="I47" s="70"/>
      <c r="J47" s="71"/>
      <c r="K47" s="4" t="s">
        <v>7</v>
      </c>
      <c r="L47" s="20">
        <f>VLOOKUP(L45,'Your Order'!$A:$O,3,FALSE)</f>
        <v>550</v>
      </c>
    </row>
    <row r="48" spans="1:12" ht="45">
      <c r="A48" s="66"/>
      <c r="B48" s="67"/>
      <c r="C48" s="4" t="s">
        <v>2</v>
      </c>
      <c r="D48" s="8" t="str">
        <f>VLOOKUP(D45,'Your Order'!$A:$O,5,FALSE)</f>
        <v>TEEN SQUARE PENCIL CASE BLINK D.141</v>
      </c>
      <c r="E48" s="67"/>
      <c r="F48" s="67"/>
      <c r="G48" s="4" t="s">
        <v>2</v>
      </c>
      <c r="H48" s="8" t="str">
        <f>VLOOKUP(H45,'Your Order'!$A:$O,5,FALSE)</f>
        <v>BACKPACK WITH SINGLE COMP.&amp; FRONT PCKT BLINK 722</v>
      </c>
      <c r="I48" s="70"/>
      <c r="J48" s="71"/>
      <c r="K48" s="4" t="s">
        <v>2</v>
      </c>
      <c r="L48" s="20" t="str">
        <f>VLOOKUP(L45,'Your Order'!$A:$O,5,FALSE)</f>
        <v>PENCIL CASE SQUARE, COMP.INSIDE BLINK D.722</v>
      </c>
    </row>
    <row r="49" spans="1:12" ht="18.75" customHeight="1">
      <c r="A49" s="66"/>
      <c r="B49" s="67"/>
      <c r="C49" s="4" t="s">
        <v>130</v>
      </c>
      <c r="D49" s="8" t="str">
        <f>VLOOKUP(D45,'Your Order'!$A:$O,6,FALSE)</f>
        <v>20H*10W*5L cm</v>
      </c>
      <c r="E49" s="67"/>
      <c r="F49" s="67"/>
      <c r="G49" s="4" t="s">
        <v>130</v>
      </c>
      <c r="H49" s="8" t="str">
        <f>VLOOKUP(H45,'Your Order'!$A:$O,6,FALSE)</f>
        <v>41H*30W*17L cm</v>
      </c>
      <c r="I49" s="70"/>
      <c r="J49" s="71"/>
      <c r="K49" s="4" t="s">
        <v>130</v>
      </c>
      <c r="L49" s="20" t="str">
        <f>VLOOKUP(L45,'Your Order'!$A:$O,6,FALSE)</f>
        <v>20H*10W*5L cm</v>
      </c>
    </row>
    <row r="50" spans="1:12" ht="18.75" customHeight="1">
      <c r="A50" s="66"/>
      <c r="B50" s="67"/>
      <c r="C50" s="4" t="s">
        <v>129</v>
      </c>
      <c r="D50" s="31">
        <f>VLOOKUP(D45,'Your Order'!$A:$O,7,FALSE)</f>
        <v>0</v>
      </c>
      <c r="E50" s="67"/>
      <c r="F50" s="67"/>
      <c r="G50" s="4" t="s">
        <v>129</v>
      </c>
      <c r="H50" s="31">
        <f>VLOOKUP(H45,'Your Order'!$A:$O,7,FALSE)</f>
        <v>24</v>
      </c>
      <c r="I50" s="70"/>
      <c r="J50" s="71"/>
      <c r="K50" s="4" t="s">
        <v>129</v>
      </c>
      <c r="L50" s="32">
        <f>VLOOKUP(L45,'Your Order'!$A:$O,7,FALSE)</f>
        <v>0</v>
      </c>
    </row>
    <row r="51" spans="1:12" ht="18.75" customHeight="1">
      <c r="A51" s="66"/>
      <c r="B51" s="67"/>
      <c r="C51" s="4" t="s">
        <v>386</v>
      </c>
      <c r="D51" s="49">
        <f>VLOOKUP(D45,'Your Order'!$A:$O,8,FALSE)</f>
        <v>5</v>
      </c>
      <c r="E51" s="67"/>
      <c r="F51" s="67"/>
      <c r="G51" s="4" t="s">
        <v>386</v>
      </c>
      <c r="H51" s="49">
        <f>VLOOKUP(H45,'Your Order'!$A:$O,8,FALSE)</f>
        <v>22</v>
      </c>
      <c r="I51" s="70"/>
      <c r="J51" s="71"/>
      <c r="K51" s="4" t="s">
        <v>386</v>
      </c>
      <c r="L51" s="54">
        <f>VLOOKUP(L45,'Your Order'!$A:$O,8,FALSE)</f>
        <v>5</v>
      </c>
    </row>
    <row r="52" spans="1:12" ht="18.75" customHeight="1">
      <c r="A52" s="66"/>
      <c r="B52" s="67"/>
      <c r="C52" s="6" t="s">
        <v>11</v>
      </c>
      <c r="D52" s="49">
        <f>VLOOKUP(D45,'Your Order'!$A:$O,9,FALSE)</f>
        <v>2.5</v>
      </c>
      <c r="E52" s="67"/>
      <c r="F52" s="67"/>
      <c r="G52" s="6" t="s">
        <v>11</v>
      </c>
      <c r="H52" s="49">
        <f>VLOOKUP(H45,'Your Order'!$A:$O,9,FALSE)</f>
        <v>11</v>
      </c>
      <c r="I52" s="70"/>
      <c r="J52" s="71"/>
      <c r="K52" s="6" t="s">
        <v>11</v>
      </c>
      <c r="L52" s="54">
        <f>VLOOKUP(L45,'Your Order'!$A:$O,9,FALSE)</f>
        <v>2.5</v>
      </c>
    </row>
    <row r="53" spans="1:12" ht="18.75" customHeight="1">
      <c r="A53" s="66"/>
      <c r="B53" s="67"/>
      <c r="C53" s="6" t="s">
        <v>10</v>
      </c>
      <c r="D53" s="49">
        <f>VLOOKUP(D45,'Your Order'!$A:$O,10,FALSE)</f>
        <v>2.375</v>
      </c>
      <c r="E53" s="67"/>
      <c r="F53" s="67"/>
      <c r="G53" s="6" t="s">
        <v>10</v>
      </c>
      <c r="H53" s="49">
        <f>VLOOKUP(H45,'Your Order'!$A:$O,10,FALSE)</f>
        <v>10.45</v>
      </c>
      <c r="I53" s="70"/>
      <c r="J53" s="71"/>
      <c r="K53" s="6" t="s">
        <v>10</v>
      </c>
      <c r="L53" s="54">
        <f>VLOOKUP(L45,'Your Order'!$A:$O,10,FALSE)</f>
        <v>2.375</v>
      </c>
    </row>
    <row r="54" spans="1:12" ht="18.75" customHeight="1" thickBot="1">
      <c r="A54" s="66"/>
      <c r="B54" s="67"/>
      <c r="C54" s="6" t="s">
        <v>12</v>
      </c>
      <c r="D54" s="12">
        <f>VLOOKUP(D45,'Your Order'!$A:$O,11,FALSE)</f>
        <v>72</v>
      </c>
      <c r="E54" s="67"/>
      <c r="F54" s="67"/>
      <c r="G54" s="6" t="s">
        <v>12</v>
      </c>
      <c r="H54" s="12">
        <f>VLOOKUP(H45,'Your Order'!$A:$O,11,FALSE)</f>
        <v>10</v>
      </c>
      <c r="I54" s="70"/>
      <c r="J54" s="71"/>
      <c r="K54" s="6" t="s">
        <v>12</v>
      </c>
      <c r="L54" s="19">
        <f>VLOOKUP(L45,'Your Order'!$A:$O,11,FALSE)</f>
        <v>72</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str">
        <f>VLOOKUP(D45,'Your Order'!$A:$O,12,FALSE)</f>
        <v>May 2018</v>
      </c>
      <c r="E56" s="67"/>
      <c r="F56" s="67"/>
      <c r="G56" s="6" t="s">
        <v>4</v>
      </c>
      <c r="H56" s="60" t="str">
        <f>VLOOKUP(H45,'Your Order'!$A:$O,12,FALSE)</f>
        <v>May 2018</v>
      </c>
      <c r="I56" s="70"/>
      <c r="J56" s="71"/>
      <c r="K56" s="6" t="s">
        <v>4</v>
      </c>
      <c r="L56" s="61" t="str">
        <f>VLOOKUP(L45,'Your Order'!$A:$O,12,FALSE)</f>
        <v>May 2018</v>
      </c>
    </row>
    <row r="57" spans="1:12" ht="18.75" customHeight="1" thickBot="1">
      <c r="A57" s="68"/>
      <c r="B57" s="69"/>
      <c r="C57" s="15" t="s">
        <v>5</v>
      </c>
      <c r="D57" s="16">
        <f>VLOOKUP(D45,'Your Order'!$A:$O,13,FALSE)</f>
        <v>36</v>
      </c>
      <c r="E57" s="69"/>
      <c r="F57" s="69"/>
      <c r="G57" s="15" t="s">
        <v>5</v>
      </c>
      <c r="H57" s="16">
        <f>VLOOKUP(H45,'Your Order'!$A:$O,13,FALSE)</f>
        <v>10</v>
      </c>
      <c r="I57" s="72"/>
      <c r="J57" s="73"/>
      <c r="K57" s="15" t="s">
        <v>5</v>
      </c>
      <c r="L57" s="23">
        <f>VLOOKUP(L45,'Your Order'!$A:$O,13,FALSE)</f>
        <v>36</v>
      </c>
    </row>
    <row r="58" spans="1:12" ht="37.5" customHeight="1" thickTop="1">
      <c r="A58" s="77"/>
      <c r="B58" s="78"/>
      <c r="C58" s="78"/>
      <c r="D58" s="78"/>
      <c r="E58" s="78"/>
      <c r="F58" s="78"/>
      <c r="G58" s="78"/>
      <c r="H58" s="78"/>
      <c r="I58" s="78"/>
      <c r="J58" s="78"/>
      <c r="K58" s="78"/>
      <c r="L58" s="79"/>
    </row>
    <row r="59" spans="1:12" ht="18.75" customHeight="1">
      <c r="A59" s="1"/>
      <c r="B59" s="2"/>
      <c r="C59" s="2"/>
      <c r="D59" s="2"/>
      <c r="E59" s="2"/>
      <c r="F59" s="2"/>
      <c r="G59" s="2"/>
      <c r="H59" s="2"/>
      <c r="I59" s="48"/>
      <c r="J59" s="48"/>
      <c r="K59" s="2"/>
      <c r="L59" s="18"/>
    </row>
    <row r="60" spans="1:12" ht="18.75" customHeight="1">
      <c r="A60" s="66"/>
      <c r="B60" s="67"/>
      <c r="C60" s="4" t="s">
        <v>0</v>
      </c>
      <c r="D60" s="14" t="s">
        <v>28</v>
      </c>
      <c r="E60" s="67"/>
      <c r="F60" s="67"/>
      <c r="G60" s="4" t="s">
        <v>0</v>
      </c>
      <c r="H60" s="14" t="s">
        <v>29</v>
      </c>
      <c r="I60" s="70"/>
      <c r="J60" s="71"/>
      <c r="K60" s="4" t="s">
        <v>0</v>
      </c>
      <c r="L60" s="22" t="s">
        <v>30</v>
      </c>
    </row>
    <row r="61" spans="1:12" ht="18.75" customHeight="1">
      <c r="A61" s="66"/>
      <c r="B61" s="67"/>
      <c r="C61" s="4" t="s">
        <v>1</v>
      </c>
      <c r="D61" s="8" t="str">
        <f>VLOOKUP(D60,'Your Order'!$A:$O,2,FALSE)</f>
        <v>5206962030795</v>
      </c>
      <c r="E61" s="67"/>
      <c r="F61" s="67"/>
      <c r="G61" s="4" t="s">
        <v>1</v>
      </c>
      <c r="H61" s="8" t="str">
        <f>VLOOKUP(H60,'Your Order'!$A:$O,2,FALSE)</f>
        <v>5206962030818</v>
      </c>
      <c r="I61" s="70"/>
      <c r="J61" s="71"/>
      <c r="K61" s="4" t="s">
        <v>1</v>
      </c>
      <c r="L61" s="20" t="str">
        <f>VLOOKUP(L60,'Your Order'!$A:$O,2,FALSE)</f>
        <v>5206962030757</v>
      </c>
    </row>
    <row r="62" spans="1:12" ht="18.75" customHeight="1">
      <c r="A62" s="66"/>
      <c r="B62" s="67"/>
      <c r="C62" s="4" t="s">
        <v>7</v>
      </c>
      <c r="D62" s="8">
        <f>VLOOKUP(D60,'Your Order'!$A:$O,3,FALSE)</f>
        <v>625</v>
      </c>
      <c r="E62" s="67"/>
      <c r="F62" s="67"/>
      <c r="G62" s="4" t="s">
        <v>7</v>
      </c>
      <c r="H62" s="8">
        <f>VLOOKUP(H60,'Your Order'!$A:$O,3,FALSE)</f>
        <v>550</v>
      </c>
      <c r="I62" s="70"/>
      <c r="J62" s="71"/>
      <c r="K62" s="4" t="s">
        <v>7</v>
      </c>
      <c r="L62" s="20">
        <f>VLOOKUP(L60,'Your Order'!$A:$O,3,FALSE)</f>
        <v>625</v>
      </c>
    </row>
    <row r="63" spans="1:12" ht="45">
      <c r="A63" s="66"/>
      <c r="B63" s="67"/>
      <c r="C63" s="4" t="s">
        <v>2</v>
      </c>
      <c r="D63" s="8" t="str">
        <f>VLOOKUP(D60,'Your Order'!$A:$O,5,FALSE)</f>
        <v>BACKPACK WITH SINGLE COMP.&amp; FRONT PCKT BLINK 739</v>
      </c>
      <c r="E63" s="67"/>
      <c r="F63" s="67"/>
      <c r="G63" s="4" t="s">
        <v>2</v>
      </c>
      <c r="H63" s="8" t="str">
        <f>VLOOKUP(H60,'Your Order'!$A:$O,5,FALSE)</f>
        <v>PENCIL CASE SQUARE, COMP.INSIDE BLINK D.739</v>
      </c>
      <c r="I63" s="70"/>
      <c r="J63" s="71"/>
      <c r="K63" s="4" t="s">
        <v>2</v>
      </c>
      <c r="L63" s="20" t="str">
        <f>VLOOKUP(L60,'Your Order'!$A:$O,5,FALSE)</f>
        <v>BACKPACK WITH SINGLE COMP.&amp; FRONT PCKT BLINK 746</v>
      </c>
    </row>
    <row r="64" spans="1:12" ht="18.75" customHeight="1">
      <c r="A64" s="66"/>
      <c r="B64" s="67"/>
      <c r="C64" s="4" t="s">
        <v>130</v>
      </c>
      <c r="D64" s="8" t="str">
        <f>VLOOKUP(D60,'Your Order'!$A:$O,6,FALSE)</f>
        <v>41H*30W*17L cm</v>
      </c>
      <c r="E64" s="67"/>
      <c r="F64" s="67"/>
      <c r="G64" s="4" t="s">
        <v>130</v>
      </c>
      <c r="H64" s="8" t="str">
        <f>VLOOKUP(H60,'Your Order'!$A:$O,6,FALSE)</f>
        <v>20H*10W*5L cm</v>
      </c>
      <c r="I64" s="70"/>
      <c r="J64" s="71"/>
      <c r="K64" s="4" t="s">
        <v>130</v>
      </c>
      <c r="L64" s="20" t="str">
        <f>VLOOKUP(L60,'Your Order'!$A:$O,6,FALSE)</f>
        <v>41H*30W*17L cm</v>
      </c>
    </row>
    <row r="65" spans="1:12" ht="18.75" customHeight="1">
      <c r="A65" s="66"/>
      <c r="B65" s="67"/>
      <c r="C65" s="4" t="s">
        <v>129</v>
      </c>
      <c r="D65" s="31">
        <f>VLOOKUP(D60,'Your Order'!$A:$O,7,FALSE)</f>
        <v>24</v>
      </c>
      <c r="E65" s="67"/>
      <c r="F65" s="67"/>
      <c r="G65" s="4" t="s">
        <v>129</v>
      </c>
      <c r="H65" s="31">
        <f>VLOOKUP(H60,'Your Order'!$A:$O,7,FALSE)</f>
        <v>0</v>
      </c>
      <c r="I65" s="70"/>
      <c r="J65" s="71"/>
      <c r="K65" s="4" t="s">
        <v>129</v>
      </c>
      <c r="L65" s="32">
        <f>VLOOKUP(L60,'Your Order'!$A:$O,7,FALSE)</f>
        <v>24</v>
      </c>
    </row>
    <row r="66" spans="1:12" ht="18.75" customHeight="1">
      <c r="A66" s="66"/>
      <c r="B66" s="67"/>
      <c r="C66" s="4" t="s">
        <v>386</v>
      </c>
      <c r="D66" s="49">
        <f>VLOOKUP(D60,'Your Order'!$A:$O,8,FALSE)</f>
        <v>22</v>
      </c>
      <c r="E66" s="67"/>
      <c r="F66" s="67"/>
      <c r="G66" s="4" t="s">
        <v>386</v>
      </c>
      <c r="H66" s="49">
        <f>VLOOKUP(H60,'Your Order'!$A:$O,8,FALSE)</f>
        <v>5</v>
      </c>
      <c r="I66" s="70"/>
      <c r="J66" s="71"/>
      <c r="K66" s="4" t="s">
        <v>386</v>
      </c>
      <c r="L66" s="54">
        <f>VLOOKUP(L60,'Your Order'!$A:$O,8,FALSE)</f>
        <v>22</v>
      </c>
    </row>
    <row r="67" spans="1:12" ht="18.75" customHeight="1">
      <c r="A67" s="66"/>
      <c r="B67" s="67"/>
      <c r="C67" s="6" t="s">
        <v>11</v>
      </c>
      <c r="D67" s="49">
        <f>VLOOKUP(D60,'Your Order'!$A:$O,9,FALSE)</f>
        <v>11</v>
      </c>
      <c r="E67" s="67"/>
      <c r="F67" s="67"/>
      <c r="G67" s="6" t="s">
        <v>11</v>
      </c>
      <c r="H67" s="49">
        <f>VLOOKUP(H60,'Your Order'!$A:$O,9,FALSE)</f>
        <v>2.5</v>
      </c>
      <c r="I67" s="70"/>
      <c r="J67" s="71"/>
      <c r="K67" s="6" t="s">
        <v>11</v>
      </c>
      <c r="L67" s="54">
        <f>VLOOKUP(L60,'Your Order'!$A:$O,9,FALSE)</f>
        <v>11</v>
      </c>
    </row>
    <row r="68" spans="1:12" ht="18.75" customHeight="1">
      <c r="A68" s="66"/>
      <c r="B68" s="67"/>
      <c r="C68" s="6" t="s">
        <v>10</v>
      </c>
      <c r="D68" s="49">
        <f>VLOOKUP(D60,'Your Order'!$A:$O,10,FALSE)</f>
        <v>10.45</v>
      </c>
      <c r="E68" s="67"/>
      <c r="F68" s="67"/>
      <c r="G68" s="6" t="s">
        <v>10</v>
      </c>
      <c r="H68" s="49">
        <f>VLOOKUP(H60,'Your Order'!$A:$O,10,FALSE)</f>
        <v>2.375</v>
      </c>
      <c r="I68" s="70"/>
      <c r="J68" s="71"/>
      <c r="K68" s="6" t="s">
        <v>10</v>
      </c>
      <c r="L68" s="54">
        <f>VLOOKUP(L60,'Your Order'!$A:$O,10,FALSE)</f>
        <v>10.45</v>
      </c>
    </row>
    <row r="69" spans="1:12" ht="18.75" customHeight="1" thickBot="1">
      <c r="A69" s="66"/>
      <c r="B69" s="67"/>
      <c r="C69" s="6" t="s">
        <v>12</v>
      </c>
      <c r="D69" s="12">
        <f>VLOOKUP(D60,'Your Order'!$A:$O,11,FALSE)</f>
        <v>10</v>
      </c>
      <c r="E69" s="67"/>
      <c r="F69" s="67"/>
      <c r="G69" s="6" t="s">
        <v>12</v>
      </c>
      <c r="H69" s="12">
        <f>VLOOKUP(H60,'Your Order'!$A:$O,11,FALSE)</f>
        <v>72</v>
      </c>
      <c r="I69" s="70"/>
      <c r="J69" s="71"/>
      <c r="K69" s="6" t="s">
        <v>12</v>
      </c>
      <c r="L69" s="19">
        <f>VLOOKUP(L60,'Your Order'!$A:$O,11,FALSE)</f>
        <v>10</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str">
        <f>VLOOKUP(D60,'Your Order'!$A:$O,12,FALSE)</f>
        <v>May 2018</v>
      </c>
      <c r="E71" s="67"/>
      <c r="F71" s="67"/>
      <c r="G71" s="6" t="s">
        <v>4</v>
      </c>
      <c r="H71" s="60" t="str">
        <f>VLOOKUP(H60,'Your Order'!$A:$O,12,FALSE)</f>
        <v>May 2018</v>
      </c>
      <c r="I71" s="70"/>
      <c r="J71" s="71"/>
      <c r="K71" s="6" t="s">
        <v>4</v>
      </c>
      <c r="L71" s="61" t="str">
        <f>VLOOKUP(L60,'Your Order'!$A:$O,12,FALSE)</f>
        <v>May 2018</v>
      </c>
    </row>
    <row r="72" spans="1:12" ht="18.75" customHeight="1">
      <c r="A72" s="66"/>
      <c r="B72" s="67"/>
      <c r="C72" s="7" t="s">
        <v>5</v>
      </c>
      <c r="D72" s="8">
        <f>VLOOKUP(D60,'Your Order'!$A:$O,13,FALSE)</f>
        <v>10</v>
      </c>
      <c r="E72" s="67"/>
      <c r="F72" s="67"/>
      <c r="G72" s="7" t="s">
        <v>5</v>
      </c>
      <c r="H72" s="8">
        <f>VLOOKUP(H60,'Your Order'!$A:$O,13,FALSE)</f>
        <v>36</v>
      </c>
      <c r="I72" s="70"/>
      <c r="J72" s="71"/>
      <c r="K72" s="7" t="s">
        <v>5</v>
      </c>
      <c r="L72" s="20">
        <f>VLOOKUP(L60,'Your Order'!$A:$O,13,FALSE)</f>
        <v>10</v>
      </c>
    </row>
    <row r="73" spans="1:12" ht="18.75" customHeight="1">
      <c r="A73" s="1"/>
      <c r="B73" s="2"/>
      <c r="C73" s="2"/>
      <c r="D73" s="2"/>
      <c r="E73" s="2"/>
      <c r="F73" s="2"/>
      <c r="G73" s="2"/>
      <c r="H73" s="2"/>
      <c r="I73" s="48"/>
      <c r="J73" s="48"/>
      <c r="K73" s="2"/>
      <c r="L73" s="18"/>
    </row>
    <row r="74" spans="1:12" ht="18.75" customHeight="1">
      <c r="A74" s="66"/>
      <c r="B74" s="71"/>
      <c r="C74" s="4" t="s">
        <v>0</v>
      </c>
      <c r="D74" s="14" t="s">
        <v>31</v>
      </c>
      <c r="E74" s="67"/>
      <c r="F74" s="67"/>
      <c r="G74" s="4" t="s">
        <v>0</v>
      </c>
      <c r="H74" s="14" t="s">
        <v>32</v>
      </c>
      <c r="I74" s="70"/>
      <c r="J74" s="71"/>
      <c r="K74" s="4" t="s">
        <v>0</v>
      </c>
      <c r="L74" s="22" t="s">
        <v>33</v>
      </c>
    </row>
    <row r="75" spans="1:12" ht="18.75" customHeight="1">
      <c r="A75" s="66"/>
      <c r="B75" s="71"/>
      <c r="C75" s="4" t="s">
        <v>1</v>
      </c>
      <c r="D75" s="8" t="str">
        <f>VLOOKUP(D74,'Your Order'!$A:$O,2,FALSE)</f>
        <v>5206962030771</v>
      </c>
      <c r="E75" s="67"/>
      <c r="F75" s="67"/>
      <c r="G75" s="4" t="s">
        <v>1</v>
      </c>
      <c r="H75" s="8" t="str">
        <f>VLOOKUP(H74,'Your Order'!$A:$O,2,FALSE)</f>
        <v>5206962055859</v>
      </c>
      <c r="I75" s="70"/>
      <c r="J75" s="71"/>
      <c r="K75" s="4" t="s">
        <v>1</v>
      </c>
      <c r="L75" s="20" t="str">
        <f>VLOOKUP(L74,'Your Order'!$A:$O,2,FALSE)</f>
        <v>5206962055910</v>
      </c>
    </row>
    <row r="76" spans="1:12" ht="18.75" customHeight="1">
      <c r="A76" s="66"/>
      <c r="B76" s="71"/>
      <c r="C76" s="4" t="s">
        <v>7</v>
      </c>
      <c r="D76" s="8">
        <f>VLOOKUP(D74,'Your Order'!$A:$O,3,FALSE)</f>
        <v>550</v>
      </c>
      <c r="E76" s="67"/>
      <c r="F76" s="67"/>
      <c r="G76" s="4" t="s">
        <v>7</v>
      </c>
      <c r="H76" s="8">
        <f>VLOOKUP(H74,'Your Order'!$A:$O,3,FALSE)</f>
        <v>665</v>
      </c>
      <c r="I76" s="70"/>
      <c r="J76" s="71"/>
      <c r="K76" s="4" t="s">
        <v>7</v>
      </c>
      <c r="L76" s="20">
        <f>VLOOKUP(L74,'Your Order'!$A:$O,3,FALSE)</f>
        <v>552</v>
      </c>
    </row>
    <row r="77" spans="1:12" ht="45">
      <c r="A77" s="66"/>
      <c r="B77" s="71"/>
      <c r="C77" s="4" t="s">
        <v>2</v>
      </c>
      <c r="D77" s="8" t="str">
        <f>VLOOKUP(D74,'Your Order'!$A:$O,5,FALSE)</f>
        <v>PENCIL CASE SQUARE, COMP.INSIDE BLINK D.746</v>
      </c>
      <c r="E77" s="67"/>
      <c r="F77" s="67"/>
      <c r="G77" s="4" t="s">
        <v>2</v>
      </c>
      <c r="H77" s="8" t="str">
        <f>VLOOKUP(H74,'Your Order'!$A:$O,5,FALSE)</f>
        <v>BACKPACK WITH FRONT POCKET &amp; 2 COPARTMENTS BLINK D.144</v>
      </c>
      <c r="I77" s="70"/>
      <c r="J77" s="71"/>
      <c r="K77" s="4" t="s">
        <v>2</v>
      </c>
      <c r="L77" s="20" t="str">
        <f>VLOOKUP(L74,'Your Order'!$A:$O,5,FALSE)</f>
        <v>ROUND PENCIL CASE BLINK D.144</v>
      </c>
    </row>
    <row r="78" spans="1:12" ht="18.75" customHeight="1">
      <c r="A78" s="66"/>
      <c r="B78" s="71"/>
      <c r="C78" s="4" t="s">
        <v>130</v>
      </c>
      <c r="D78" s="8" t="str">
        <f>VLOOKUP(D74,'Your Order'!$A:$O,6,FALSE)</f>
        <v>20H*10W*5L cm</v>
      </c>
      <c r="E78" s="67"/>
      <c r="F78" s="67"/>
      <c r="G78" s="4" t="s">
        <v>130</v>
      </c>
      <c r="H78" s="8" t="str">
        <f>VLOOKUP(H74,'Your Order'!$A:$O,6,FALSE)</f>
        <v>45H*31W*15L cm</v>
      </c>
      <c r="I78" s="70"/>
      <c r="J78" s="71"/>
      <c r="K78" s="4" t="s">
        <v>130</v>
      </c>
      <c r="L78" s="20" t="str">
        <f>VLOOKUP(L74,'Your Order'!$A:$O,6,FALSE)</f>
        <v>7.5H*21.5Wcm</v>
      </c>
    </row>
    <row r="79" spans="1:12" ht="18.75" customHeight="1">
      <c r="A79" s="66"/>
      <c r="B79" s="71"/>
      <c r="C79" s="4" t="s">
        <v>129</v>
      </c>
      <c r="D79" s="31">
        <f>VLOOKUP(D74,'Your Order'!$A:$O,7,FALSE)</f>
        <v>0</v>
      </c>
      <c r="E79" s="67"/>
      <c r="F79" s="67"/>
      <c r="G79" s="4" t="s">
        <v>129</v>
      </c>
      <c r="H79" s="31">
        <f>VLOOKUP(H74,'Your Order'!$A:$O,7,FALSE)</f>
        <v>28</v>
      </c>
      <c r="I79" s="70"/>
      <c r="J79" s="71"/>
      <c r="K79" s="4" t="s">
        <v>129</v>
      </c>
      <c r="L79" s="32">
        <f>VLOOKUP(L74,'Your Order'!$A:$O,7,FALSE)</f>
        <v>0</v>
      </c>
    </row>
    <row r="80" spans="1:12" ht="18.75" customHeight="1">
      <c r="A80" s="66"/>
      <c r="B80" s="71"/>
      <c r="C80" s="4" t="s">
        <v>386</v>
      </c>
      <c r="D80" s="49">
        <f>VLOOKUP(D74,'Your Order'!$A:$O,8,FALSE)</f>
        <v>5</v>
      </c>
      <c r="E80" s="67"/>
      <c r="F80" s="67"/>
      <c r="G80" s="4" t="s">
        <v>386</v>
      </c>
      <c r="H80" s="49">
        <f>VLOOKUP(H74,'Your Order'!$A:$O,8,FALSE)</f>
        <v>28</v>
      </c>
      <c r="I80" s="70"/>
      <c r="J80" s="71"/>
      <c r="K80" s="4" t="s">
        <v>386</v>
      </c>
      <c r="L80" s="54">
        <f>VLOOKUP(L74,'Your Order'!$A:$O,8,FALSE)</f>
        <v>4</v>
      </c>
    </row>
    <row r="81" spans="1:12" ht="18.75" customHeight="1">
      <c r="A81" s="66"/>
      <c r="B81" s="71"/>
      <c r="C81" s="6" t="s">
        <v>11</v>
      </c>
      <c r="D81" s="49">
        <f>VLOOKUP(D74,'Your Order'!$A:$O,9,FALSE)</f>
        <v>2.5</v>
      </c>
      <c r="E81" s="67"/>
      <c r="F81" s="67"/>
      <c r="G81" s="6" t="s">
        <v>11</v>
      </c>
      <c r="H81" s="49">
        <f>VLOOKUP(H74,'Your Order'!$A:$O,9,FALSE)</f>
        <v>14</v>
      </c>
      <c r="I81" s="70"/>
      <c r="J81" s="71"/>
      <c r="K81" s="6" t="s">
        <v>11</v>
      </c>
      <c r="L81" s="54">
        <f>VLOOKUP(L74,'Your Order'!$A:$O,9,FALSE)</f>
        <v>2</v>
      </c>
    </row>
    <row r="82" spans="1:12" ht="18.75" customHeight="1">
      <c r="A82" s="66"/>
      <c r="B82" s="71"/>
      <c r="C82" s="6" t="s">
        <v>10</v>
      </c>
      <c r="D82" s="49">
        <f>VLOOKUP(D74,'Your Order'!$A:$O,10,FALSE)</f>
        <v>2.375</v>
      </c>
      <c r="E82" s="67"/>
      <c r="F82" s="67"/>
      <c r="G82" s="6" t="s">
        <v>10</v>
      </c>
      <c r="H82" s="49">
        <f>VLOOKUP(H74,'Your Order'!$A:$O,10,FALSE)</f>
        <v>13.299999999999999</v>
      </c>
      <c r="I82" s="70"/>
      <c r="J82" s="71"/>
      <c r="K82" s="6" t="s">
        <v>10</v>
      </c>
      <c r="L82" s="54">
        <f>VLOOKUP(L74,'Your Order'!$A:$O,10,FALSE)</f>
        <v>1.9</v>
      </c>
    </row>
    <row r="83" spans="1:12" ht="18.75" customHeight="1" thickBot="1">
      <c r="A83" s="66"/>
      <c r="B83" s="71"/>
      <c r="C83" s="6" t="s">
        <v>12</v>
      </c>
      <c r="D83" s="12">
        <f>VLOOKUP(D74,'Your Order'!$A:$O,11,FALSE)</f>
        <v>72</v>
      </c>
      <c r="E83" s="67"/>
      <c r="F83" s="67"/>
      <c r="G83" s="6" t="s">
        <v>12</v>
      </c>
      <c r="H83" s="12">
        <f>VLOOKUP(H74,'Your Order'!$A:$O,11,FALSE)</f>
        <v>10</v>
      </c>
      <c r="I83" s="70"/>
      <c r="J83" s="71"/>
      <c r="K83" s="6" t="s">
        <v>12</v>
      </c>
      <c r="L83" s="19">
        <f>VLOOKUP(L74,'Your Order'!$A:$O,11,FALSE)</f>
        <v>72</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str">
        <f>VLOOKUP(D74,'Your Order'!$A:$O,12,FALSE)</f>
        <v>May 2018</v>
      </c>
      <c r="E85" s="67"/>
      <c r="F85" s="67"/>
      <c r="G85" s="6" t="s">
        <v>4</v>
      </c>
      <c r="H85" s="60" t="str">
        <f>VLOOKUP(H74,'Your Order'!$A:$O,12,FALSE)</f>
        <v>May 2018</v>
      </c>
      <c r="I85" s="70"/>
      <c r="J85" s="71"/>
      <c r="K85" s="6" t="s">
        <v>4</v>
      </c>
      <c r="L85" s="61" t="str">
        <f>VLOOKUP(L74,'Your Order'!$A:$O,12,FALSE)</f>
        <v>May 2018</v>
      </c>
    </row>
    <row r="86" spans="1:12" ht="18.75" customHeight="1">
      <c r="A86" s="66"/>
      <c r="B86" s="71"/>
      <c r="C86" s="7" t="s">
        <v>5</v>
      </c>
      <c r="D86" s="8">
        <f>VLOOKUP(D74,'Your Order'!$A:$O,13,FALSE)</f>
        <v>36</v>
      </c>
      <c r="E86" s="67"/>
      <c r="F86" s="67"/>
      <c r="G86" s="7" t="s">
        <v>5</v>
      </c>
      <c r="H86" s="8">
        <f>VLOOKUP(H74,'Your Order'!$A:$O,13,FALSE)</f>
        <v>10</v>
      </c>
      <c r="I86" s="70"/>
      <c r="J86" s="71"/>
      <c r="K86" s="7" t="s">
        <v>5</v>
      </c>
      <c r="L86" s="20">
        <f>VLOOKUP(L74,'Your Order'!$A:$O,13,FALSE)</f>
        <v>36</v>
      </c>
    </row>
    <row r="87" spans="1:12" ht="18.75" customHeight="1">
      <c r="A87" s="17"/>
      <c r="B87" s="24"/>
      <c r="C87" s="24"/>
      <c r="D87" s="24"/>
      <c r="E87" s="24"/>
      <c r="F87" s="24"/>
      <c r="G87" s="24"/>
      <c r="H87" s="24"/>
      <c r="I87" s="24"/>
      <c r="J87" s="24"/>
      <c r="K87" s="24"/>
      <c r="L87" s="25"/>
    </row>
    <row r="88" spans="1:12" ht="18.75" customHeight="1">
      <c r="A88" s="66"/>
      <c r="B88" s="67"/>
      <c r="C88" s="4" t="s">
        <v>0</v>
      </c>
      <c r="D88" s="14" t="s">
        <v>34</v>
      </c>
      <c r="E88" s="67"/>
      <c r="F88" s="67"/>
      <c r="G88" s="4" t="s">
        <v>0</v>
      </c>
      <c r="H88" s="14" t="s">
        <v>35</v>
      </c>
      <c r="I88" s="70"/>
      <c r="J88" s="71"/>
      <c r="K88" s="4" t="s">
        <v>0</v>
      </c>
      <c r="L88" s="22" t="s">
        <v>36</v>
      </c>
    </row>
    <row r="89" spans="1:12" ht="18.75" customHeight="1">
      <c r="A89" s="66"/>
      <c r="B89" s="67"/>
      <c r="C89" s="4" t="s">
        <v>1</v>
      </c>
      <c r="D89" s="8" t="str">
        <f>VLOOKUP(D88,'Your Order'!$A:$O,2,FALSE)</f>
        <v>5206962085337</v>
      </c>
      <c r="E89" s="67"/>
      <c r="F89" s="67"/>
      <c r="G89" s="4" t="s">
        <v>1</v>
      </c>
      <c r="H89" s="8" t="str">
        <f>VLOOKUP(H88,'Your Order'!$A:$O,2,FALSE)</f>
        <v>5206962085290</v>
      </c>
      <c r="I89" s="70"/>
      <c r="J89" s="71"/>
      <c r="K89" s="4" t="s">
        <v>1</v>
      </c>
      <c r="L89" s="20" t="str">
        <f>VLOOKUP(L88,'Your Order'!$A:$O,2,FALSE)</f>
        <v>5206962030870</v>
      </c>
    </row>
    <row r="90" spans="1:12" ht="18.75" customHeight="1">
      <c r="A90" s="66"/>
      <c r="B90" s="67"/>
      <c r="C90" s="4" t="s">
        <v>7</v>
      </c>
      <c r="D90" s="8">
        <f>VLOOKUP(D88,'Your Order'!$A:$O,3,FALSE)</f>
        <v>665</v>
      </c>
      <c r="E90" s="67"/>
      <c r="F90" s="67"/>
      <c r="G90" s="4" t="s">
        <v>7</v>
      </c>
      <c r="H90" s="8">
        <f>VLOOKUP(H88,'Your Order'!$A:$O,3,FALSE)</f>
        <v>552</v>
      </c>
      <c r="I90" s="70"/>
      <c r="J90" s="71"/>
      <c r="K90" s="4" t="s">
        <v>7</v>
      </c>
      <c r="L90" s="20">
        <f>VLOOKUP(L88,'Your Order'!$A:$O,3,FALSE)</f>
        <v>552</v>
      </c>
    </row>
    <row r="91" spans="1:12" ht="33.75">
      <c r="A91" s="66"/>
      <c r="B91" s="67"/>
      <c r="C91" s="4" t="s">
        <v>2</v>
      </c>
      <c r="D91" s="8" t="str">
        <f>VLOOKUP(D88,'Your Order'!$A:$O,5,FALSE)</f>
        <v>BACKPACK WITH FRONT POCKET BLINK D.205</v>
      </c>
      <c r="E91" s="67"/>
      <c r="F91" s="67"/>
      <c r="G91" s="4" t="s">
        <v>2</v>
      </c>
      <c r="H91" s="8" t="str">
        <f>VLOOKUP(H88,'Your Order'!$A:$O,5,FALSE)</f>
        <v>PENCIL CASE ROUND BLINK D.205</v>
      </c>
      <c r="I91" s="70"/>
      <c r="J91" s="71"/>
      <c r="K91" s="4" t="s">
        <v>2</v>
      </c>
      <c r="L91" s="20" t="str">
        <f>VLOOKUP(L88,'Your Order'!$A:$O,5,FALSE)</f>
        <v>PENCIL CASE RND BLINK 682</v>
      </c>
    </row>
    <row r="92" spans="1:12" ht="18.75" customHeight="1">
      <c r="A92" s="66"/>
      <c r="B92" s="67"/>
      <c r="C92" s="4" t="s">
        <v>130</v>
      </c>
      <c r="D92" s="8" t="str">
        <f>VLOOKUP(D88,'Your Order'!$A:$O,6,FALSE)</f>
        <v>45H*31W*15L cm</v>
      </c>
      <c r="E92" s="67"/>
      <c r="F92" s="67"/>
      <c r="G92" s="4" t="s">
        <v>130</v>
      </c>
      <c r="H92" s="8" t="str">
        <f>VLOOKUP(H88,'Your Order'!$A:$O,6,FALSE)</f>
        <v>7.5H*21.5Wcm</v>
      </c>
      <c r="I92" s="70"/>
      <c r="J92" s="71"/>
      <c r="K92" s="4" t="s">
        <v>130</v>
      </c>
      <c r="L92" s="20" t="str">
        <f>VLOOKUP(L88,'Your Order'!$A:$O,6,FALSE)</f>
        <v>7.5H*21.5Wcm</v>
      </c>
    </row>
    <row r="93" spans="1:12" ht="18.75" customHeight="1">
      <c r="A93" s="66"/>
      <c r="B93" s="67"/>
      <c r="C93" s="4" t="s">
        <v>129</v>
      </c>
      <c r="D93" s="31">
        <f>VLOOKUP(D88,'Your Order'!$A:$O,7,FALSE)</f>
        <v>28</v>
      </c>
      <c r="E93" s="67"/>
      <c r="F93" s="67"/>
      <c r="G93" s="4" t="s">
        <v>129</v>
      </c>
      <c r="H93" s="31">
        <f>VLOOKUP(H88,'Your Order'!$A:$O,7,FALSE)</f>
        <v>0</v>
      </c>
      <c r="I93" s="70"/>
      <c r="J93" s="71"/>
      <c r="K93" s="4" t="s">
        <v>129</v>
      </c>
      <c r="L93" s="32">
        <f>VLOOKUP(L88,'Your Order'!$A:$O,7,FALSE)</f>
        <v>0</v>
      </c>
    </row>
    <row r="94" spans="1:12" ht="18.75" customHeight="1">
      <c r="A94" s="66"/>
      <c r="B94" s="67"/>
      <c r="C94" s="4" t="s">
        <v>386</v>
      </c>
      <c r="D94" s="49">
        <f>VLOOKUP(D88,'Your Order'!$A:$O,8,FALSE)</f>
        <v>28</v>
      </c>
      <c r="E94" s="67"/>
      <c r="F94" s="67"/>
      <c r="G94" s="4" t="s">
        <v>386</v>
      </c>
      <c r="H94" s="49">
        <f>VLOOKUP(H88,'Your Order'!$A:$O,8,FALSE)</f>
        <v>4</v>
      </c>
      <c r="I94" s="70"/>
      <c r="J94" s="71"/>
      <c r="K94" s="4" t="s">
        <v>386</v>
      </c>
      <c r="L94" s="54">
        <f>VLOOKUP(L88,'Your Order'!$A:$O,8,FALSE)</f>
        <v>4</v>
      </c>
    </row>
    <row r="95" spans="1:12" ht="18.75" customHeight="1">
      <c r="A95" s="66"/>
      <c r="B95" s="67"/>
      <c r="C95" s="6" t="s">
        <v>11</v>
      </c>
      <c r="D95" s="49">
        <f>VLOOKUP(D88,'Your Order'!$A:$O,9,FALSE)</f>
        <v>14</v>
      </c>
      <c r="E95" s="67"/>
      <c r="F95" s="67"/>
      <c r="G95" s="6" t="s">
        <v>11</v>
      </c>
      <c r="H95" s="49">
        <f>VLOOKUP(H88,'Your Order'!$A:$O,9,FALSE)</f>
        <v>2</v>
      </c>
      <c r="I95" s="70"/>
      <c r="J95" s="71"/>
      <c r="K95" s="6" t="s">
        <v>11</v>
      </c>
      <c r="L95" s="54">
        <f>VLOOKUP(L88,'Your Order'!$A:$O,9,FALSE)</f>
        <v>2</v>
      </c>
    </row>
    <row r="96" spans="1:12" ht="18.75" customHeight="1">
      <c r="A96" s="66"/>
      <c r="B96" s="67"/>
      <c r="C96" s="6" t="s">
        <v>10</v>
      </c>
      <c r="D96" s="49">
        <f>VLOOKUP(D88,'Your Order'!$A:$O,10,FALSE)</f>
        <v>13.299999999999999</v>
      </c>
      <c r="E96" s="67"/>
      <c r="F96" s="67"/>
      <c r="G96" s="6" t="s">
        <v>10</v>
      </c>
      <c r="H96" s="49">
        <f>VLOOKUP(H88,'Your Order'!$A:$O,10,FALSE)</f>
        <v>1.9</v>
      </c>
      <c r="I96" s="70"/>
      <c r="J96" s="71"/>
      <c r="K96" s="6" t="s">
        <v>10</v>
      </c>
      <c r="L96" s="54">
        <f>VLOOKUP(L88,'Your Order'!$A:$O,10,FALSE)</f>
        <v>1.9</v>
      </c>
    </row>
    <row r="97" spans="1:12" ht="18.75" customHeight="1" thickBot="1">
      <c r="A97" s="66"/>
      <c r="B97" s="67"/>
      <c r="C97" s="6" t="s">
        <v>12</v>
      </c>
      <c r="D97" s="12">
        <f>VLOOKUP(D88,'Your Order'!$A:$O,11,FALSE)</f>
        <v>10</v>
      </c>
      <c r="E97" s="67"/>
      <c r="F97" s="67"/>
      <c r="G97" s="6" t="s">
        <v>12</v>
      </c>
      <c r="H97" s="12">
        <f>VLOOKUP(H88,'Your Order'!$A:$O,11,FALSE)</f>
        <v>72</v>
      </c>
      <c r="I97" s="70"/>
      <c r="J97" s="71"/>
      <c r="K97" s="6" t="s">
        <v>12</v>
      </c>
      <c r="L97" s="19">
        <f>VLOOKUP(L88,'Your Order'!$A:$O,11,FALSE)</f>
        <v>72</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str">
        <f>VLOOKUP(D88,'Your Order'!$A:$O,12,FALSE)</f>
        <v>May 2018</v>
      </c>
      <c r="E99" s="67"/>
      <c r="F99" s="67"/>
      <c r="G99" s="6" t="s">
        <v>4</v>
      </c>
      <c r="H99" s="60" t="str">
        <f>VLOOKUP(H88,'Your Order'!$A:$O,12,FALSE)</f>
        <v>May 2018</v>
      </c>
      <c r="I99" s="70"/>
      <c r="J99" s="71"/>
      <c r="K99" s="6" t="s">
        <v>4</v>
      </c>
      <c r="L99" s="61" t="str">
        <f>VLOOKUP(L88,'Your Order'!$A:$O,12,FALSE)</f>
        <v>May 2018</v>
      </c>
    </row>
    <row r="100" spans="1:12" ht="18.75" customHeight="1">
      <c r="A100" s="66"/>
      <c r="B100" s="67"/>
      <c r="C100" s="7" t="s">
        <v>5</v>
      </c>
      <c r="D100" s="8">
        <f>VLOOKUP(D88,'Your Order'!$A:$O,13,FALSE)</f>
        <v>10</v>
      </c>
      <c r="E100" s="67"/>
      <c r="F100" s="67"/>
      <c r="G100" s="7" t="s">
        <v>5</v>
      </c>
      <c r="H100" s="8">
        <f>VLOOKUP(H88,'Your Order'!$A:$O,13,FALSE)</f>
        <v>36</v>
      </c>
      <c r="I100" s="70"/>
      <c r="J100" s="71"/>
      <c r="K100" s="7" t="s">
        <v>5</v>
      </c>
      <c r="L100" s="20">
        <f>VLOOKUP(L88,'Your Order'!$A:$O,13,FALSE)</f>
        <v>36</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t="s">
        <v>37</v>
      </c>
      <c r="E102" s="67"/>
      <c r="F102" s="67"/>
      <c r="G102" s="4" t="s">
        <v>0</v>
      </c>
      <c r="H102" s="14" t="s">
        <v>38</v>
      </c>
      <c r="I102" s="70"/>
      <c r="J102" s="71"/>
      <c r="K102" s="4" t="s">
        <v>0</v>
      </c>
      <c r="L102" s="22" t="s">
        <v>39</v>
      </c>
    </row>
    <row r="103" spans="1:12" ht="18.75" customHeight="1">
      <c r="A103" s="66"/>
      <c r="B103" s="67"/>
      <c r="C103" s="4" t="s">
        <v>1</v>
      </c>
      <c r="D103" s="8" t="str">
        <f>VLOOKUP(D102,'Your Order'!$A:$O,2,FALSE)</f>
        <v>5206962030313</v>
      </c>
      <c r="E103" s="67"/>
      <c r="F103" s="67"/>
      <c r="G103" s="4" t="s">
        <v>1</v>
      </c>
      <c r="H103" s="8" t="str">
        <f>VLOOKUP(H102,'Your Order'!$A:$O,2,FALSE)</f>
        <v>5206962030931</v>
      </c>
      <c r="I103" s="70"/>
      <c r="J103" s="71"/>
      <c r="K103" s="4" t="s">
        <v>1</v>
      </c>
      <c r="L103" s="20" t="str">
        <f>VLOOKUP(L102,'Your Order'!$A:$O,2,FALSE)</f>
        <v>5206962030894</v>
      </c>
    </row>
    <row r="104" spans="1:12" ht="18.75" customHeight="1">
      <c r="A104" s="66"/>
      <c r="B104" s="67"/>
      <c r="C104" s="4" t="s">
        <v>7</v>
      </c>
      <c r="D104" s="8">
        <f>VLOOKUP(D102,'Your Order'!$A:$O,3,FALSE)</f>
        <v>665</v>
      </c>
      <c r="E104" s="67"/>
      <c r="F104" s="67"/>
      <c r="G104" s="4" t="s">
        <v>7</v>
      </c>
      <c r="H104" s="8">
        <f>VLOOKUP(H102,'Your Order'!$A:$O,3,FALSE)</f>
        <v>552</v>
      </c>
      <c r="I104" s="70"/>
      <c r="J104" s="71"/>
      <c r="K104" s="4" t="s">
        <v>7</v>
      </c>
      <c r="L104" s="20">
        <f>VLOOKUP(L102,'Your Order'!$A:$O,3,FALSE)</f>
        <v>552</v>
      </c>
    </row>
    <row r="105" spans="1:12" ht="33.75">
      <c r="A105" s="66"/>
      <c r="B105" s="67"/>
      <c r="C105" s="4" t="s">
        <v>2</v>
      </c>
      <c r="D105" s="8" t="str">
        <f>VLOOKUP(D102,'Your Order'!$A:$O,5,FALSE)</f>
        <v>BACKPACK WITH FRONT PCKT &amp; 2 COMP. BLINK 678</v>
      </c>
      <c r="E105" s="67"/>
      <c r="F105" s="67"/>
      <c r="G105" s="4" t="s">
        <v>2</v>
      </c>
      <c r="H105" s="8" t="str">
        <f>VLOOKUP(H102,'Your Order'!$A:$O,5,FALSE)</f>
        <v>PENCIL CASE RND BLINK 678</v>
      </c>
      <c r="I105" s="70"/>
      <c r="J105" s="71"/>
      <c r="K105" s="4" t="s">
        <v>2</v>
      </c>
      <c r="L105" s="20" t="str">
        <f>VLOOKUP(L102,'Your Order'!$A:$O,5,FALSE)</f>
        <v>PENCIL CASE RND BLINK 680</v>
      </c>
    </row>
    <row r="106" spans="1:12" ht="18.75" customHeight="1">
      <c r="A106" s="66"/>
      <c r="B106" s="67"/>
      <c r="C106" s="4" t="s">
        <v>130</v>
      </c>
      <c r="D106" s="8" t="str">
        <f>VLOOKUP(D102,'Your Order'!$A:$O,6,FALSE)</f>
        <v>45H*31W*15L cm</v>
      </c>
      <c r="E106" s="67"/>
      <c r="F106" s="67"/>
      <c r="G106" s="4" t="s">
        <v>130</v>
      </c>
      <c r="H106" s="8" t="str">
        <f>VLOOKUP(H102,'Your Order'!$A:$O,6,FALSE)</f>
        <v>7.5H*21.5Wcm</v>
      </c>
      <c r="I106" s="70"/>
      <c r="J106" s="71"/>
      <c r="K106" s="4" t="s">
        <v>130</v>
      </c>
      <c r="L106" s="20" t="str">
        <f>VLOOKUP(L102,'Your Order'!$A:$O,6,FALSE)</f>
        <v>7.5H*21.5Wcm</v>
      </c>
    </row>
    <row r="107" spans="1:12" ht="18.75" customHeight="1">
      <c r="A107" s="66"/>
      <c r="B107" s="67"/>
      <c r="C107" s="4" t="s">
        <v>129</v>
      </c>
      <c r="D107" s="31">
        <f>VLOOKUP(D102,'Your Order'!$A:$O,7,FALSE)</f>
        <v>28</v>
      </c>
      <c r="E107" s="67"/>
      <c r="F107" s="67"/>
      <c r="G107" s="4" t="s">
        <v>129</v>
      </c>
      <c r="H107" s="31">
        <f>VLOOKUP(H102,'Your Order'!$A:$O,7,FALSE)</f>
        <v>0</v>
      </c>
      <c r="I107" s="70"/>
      <c r="J107" s="71"/>
      <c r="K107" s="4" t="s">
        <v>129</v>
      </c>
      <c r="L107" s="32">
        <f>VLOOKUP(L102,'Your Order'!$A:$O,7,FALSE)</f>
        <v>0</v>
      </c>
    </row>
    <row r="108" spans="1:12" ht="18.75" customHeight="1">
      <c r="A108" s="66"/>
      <c r="B108" s="67"/>
      <c r="C108" s="4" t="s">
        <v>386</v>
      </c>
      <c r="D108" s="49">
        <f>VLOOKUP(D102,'Your Order'!$A:$O,8,FALSE)</f>
        <v>28</v>
      </c>
      <c r="E108" s="67"/>
      <c r="F108" s="67"/>
      <c r="G108" s="4" t="s">
        <v>386</v>
      </c>
      <c r="H108" s="49">
        <f>VLOOKUP(H102,'Your Order'!$A:$O,8,FALSE)</f>
        <v>4</v>
      </c>
      <c r="I108" s="70"/>
      <c r="J108" s="71"/>
      <c r="K108" s="4" t="s">
        <v>386</v>
      </c>
      <c r="L108" s="54">
        <f>VLOOKUP(L102,'Your Order'!$A:$O,8,FALSE)</f>
        <v>4</v>
      </c>
    </row>
    <row r="109" spans="1:12" ht="18.75" customHeight="1">
      <c r="A109" s="66"/>
      <c r="B109" s="67"/>
      <c r="C109" s="6" t="s">
        <v>11</v>
      </c>
      <c r="D109" s="49">
        <f>VLOOKUP(D102,'Your Order'!$A:$O,9,FALSE)</f>
        <v>14</v>
      </c>
      <c r="E109" s="67"/>
      <c r="F109" s="67"/>
      <c r="G109" s="6" t="s">
        <v>11</v>
      </c>
      <c r="H109" s="49">
        <f>VLOOKUP(H102,'Your Order'!$A:$O,9,FALSE)</f>
        <v>2</v>
      </c>
      <c r="I109" s="70"/>
      <c r="J109" s="71"/>
      <c r="K109" s="6" t="s">
        <v>11</v>
      </c>
      <c r="L109" s="54">
        <f>VLOOKUP(L102,'Your Order'!$A:$O,9,FALSE)</f>
        <v>2</v>
      </c>
    </row>
    <row r="110" spans="1:12" ht="18.75" customHeight="1">
      <c r="A110" s="66"/>
      <c r="B110" s="67"/>
      <c r="C110" s="6" t="s">
        <v>10</v>
      </c>
      <c r="D110" s="49">
        <f>VLOOKUP(D102,'Your Order'!$A:$O,10,FALSE)</f>
        <v>13.299999999999999</v>
      </c>
      <c r="E110" s="67"/>
      <c r="F110" s="67"/>
      <c r="G110" s="6" t="s">
        <v>10</v>
      </c>
      <c r="H110" s="49">
        <f>VLOOKUP(H102,'Your Order'!$A:$O,10,FALSE)</f>
        <v>1.9</v>
      </c>
      <c r="I110" s="70"/>
      <c r="J110" s="71"/>
      <c r="K110" s="6" t="s">
        <v>10</v>
      </c>
      <c r="L110" s="54">
        <f>VLOOKUP(L102,'Your Order'!$A:$O,10,FALSE)</f>
        <v>1.9</v>
      </c>
    </row>
    <row r="111" spans="1:12" ht="18.75" customHeight="1" thickBot="1">
      <c r="A111" s="66"/>
      <c r="B111" s="67"/>
      <c r="C111" s="6" t="s">
        <v>12</v>
      </c>
      <c r="D111" s="12">
        <f>VLOOKUP(D102,'Your Order'!$A:$O,11,FALSE)</f>
        <v>10</v>
      </c>
      <c r="E111" s="67"/>
      <c r="F111" s="67"/>
      <c r="G111" s="6" t="s">
        <v>12</v>
      </c>
      <c r="H111" s="12">
        <f>VLOOKUP(H102,'Your Order'!$A:$O,11,FALSE)</f>
        <v>72</v>
      </c>
      <c r="I111" s="70"/>
      <c r="J111" s="71"/>
      <c r="K111" s="6" t="s">
        <v>12</v>
      </c>
      <c r="L111" s="19">
        <f>VLOOKUP(L102,'Your Order'!$A:$O,11,FALSE)</f>
        <v>72</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str">
        <f>VLOOKUP(D102,'Your Order'!$A:$O,12,FALSE)</f>
        <v>May 2018</v>
      </c>
      <c r="E113" s="67"/>
      <c r="F113" s="67"/>
      <c r="G113" s="6" t="s">
        <v>4</v>
      </c>
      <c r="H113" s="60" t="str">
        <f>VLOOKUP(H102,'Your Order'!$A:$O,12,FALSE)</f>
        <v>May 2018</v>
      </c>
      <c r="I113" s="70"/>
      <c r="J113" s="71"/>
      <c r="K113" s="6" t="s">
        <v>4</v>
      </c>
      <c r="L113" s="61" t="str">
        <f>VLOOKUP(L102,'Your Order'!$A:$O,12,FALSE)</f>
        <v>May 2018</v>
      </c>
    </row>
    <row r="114" spans="1:12" ht="18.75" customHeight="1" thickBot="1">
      <c r="A114" s="68"/>
      <c r="B114" s="69"/>
      <c r="C114" s="15" t="s">
        <v>5</v>
      </c>
      <c r="D114" s="8">
        <f>VLOOKUP(D102,'Your Order'!$A:$O,13,FALSE)</f>
        <v>10</v>
      </c>
      <c r="E114" s="69"/>
      <c r="F114" s="69"/>
      <c r="G114" s="15" t="s">
        <v>5</v>
      </c>
      <c r="H114" s="8">
        <f>VLOOKUP(H102,'Your Order'!$A:$O,13,FALSE)</f>
        <v>36</v>
      </c>
      <c r="I114" s="72"/>
      <c r="J114" s="73"/>
      <c r="K114" s="15" t="s">
        <v>5</v>
      </c>
      <c r="L114" s="20">
        <f>VLOOKUP(L102,'Your Order'!$A:$O,13,FALSE)</f>
        <v>36</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t="s">
        <v>40</v>
      </c>
      <c r="E117" s="67"/>
      <c r="F117" s="67"/>
      <c r="G117" s="4" t="s">
        <v>0</v>
      </c>
      <c r="H117" s="14" t="s">
        <v>41</v>
      </c>
      <c r="I117" s="70"/>
      <c r="J117" s="71"/>
      <c r="K117" s="4" t="s">
        <v>0</v>
      </c>
      <c r="L117" s="22" t="s">
        <v>42</v>
      </c>
    </row>
    <row r="118" spans="1:12" ht="18.75" customHeight="1">
      <c r="A118" s="66"/>
      <c r="B118" s="67"/>
      <c r="C118" s="4" t="s">
        <v>1</v>
      </c>
      <c r="D118" s="8" t="str">
        <f>VLOOKUP(D117,'Your Order'!$A:$O,2,FALSE)</f>
        <v>5206962030917</v>
      </c>
      <c r="E118" s="67"/>
      <c r="F118" s="67"/>
      <c r="G118" s="4" t="s">
        <v>1</v>
      </c>
      <c r="H118" s="56">
        <f>VLOOKUP(H117,'Your Order'!$A:$O,2,FALSE)</f>
        <v>5206962080264</v>
      </c>
      <c r="I118" s="70"/>
      <c r="J118" s="71"/>
      <c r="K118" s="4" t="s">
        <v>1</v>
      </c>
      <c r="L118" s="20" t="str">
        <f>VLOOKUP(L117,'Your Order'!$A:$O,2,FALSE)</f>
        <v>5206962030856</v>
      </c>
    </row>
    <row r="119" spans="1:12" ht="18.75" customHeight="1">
      <c r="A119" s="66"/>
      <c r="B119" s="67"/>
      <c r="C119" s="4" t="s">
        <v>7</v>
      </c>
      <c r="D119" s="8">
        <f>VLOOKUP(D117,'Your Order'!$A:$O,3,FALSE)</f>
        <v>552</v>
      </c>
      <c r="E119" s="67"/>
      <c r="F119" s="67"/>
      <c r="G119" s="4" t="s">
        <v>7</v>
      </c>
      <c r="H119" s="8">
        <f>VLOOKUP(H117,'Your Order'!$A:$O,3,FALSE)</f>
        <v>111</v>
      </c>
      <c r="I119" s="70"/>
      <c r="J119" s="71"/>
      <c r="K119" s="4" t="s">
        <v>7</v>
      </c>
      <c r="L119" s="20">
        <f>VLOOKUP(L117,'Your Order'!$A:$O,3,FALSE)</f>
        <v>552</v>
      </c>
    </row>
    <row r="120" spans="1:12" ht="78.75">
      <c r="A120" s="66"/>
      <c r="B120" s="67"/>
      <c r="C120" s="4" t="s">
        <v>2</v>
      </c>
      <c r="D120" s="8" t="str">
        <f>VLOOKUP(D117,'Your Order'!$A:$O,5,FALSE)</f>
        <v>PENCIL CASE RND BLINK 683</v>
      </c>
      <c r="E120" s="67"/>
      <c r="F120" s="67"/>
      <c r="G120" s="4" t="s">
        <v>2</v>
      </c>
      <c r="H120" s="8" t="str">
        <f>VLOOKUP(H117,'Your Order'!$A:$O,5,FALSE)</f>
        <v>BACKPACK BTS SQUARE WITH FLAP, BUCKLES, FRONT POCKET, EVA MOLDED BACK AND EXTENDABLE ZIPPER LINE 41CM</v>
      </c>
      <c r="I120" s="70"/>
      <c r="J120" s="71"/>
      <c r="K120" s="4" t="s">
        <v>2</v>
      </c>
      <c r="L120" s="20" t="str">
        <f>VLOOKUP(L117,'Your Order'!$A:$O,5,FALSE)</f>
        <v>PENCIL CASE RND BLINK 677</v>
      </c>
    </row>
    <row r="121" spans="1:12" ht="18.75" customHeight="1">
      <c r="A121" s="66"/>
      <c r="B121" s="67"/>
      <c r="C121" s="4" t="s">
        <v>130</v>
      </c>
      <c r="D121" s="8" t="str">
        <f>VLOOKUP(D117,'Your Order'!$A:$O,6,FALSE)</f>
        <v>7.5H*21.5Wcm</v>
      </c>
      <c r="E121" s="67"/>
      <c r="F121" s="67"/>
      <c r="G121" s="4" t="s">
        <v>130</v>
      </c>
      <c r="H121" s="8" t="str">
        <f>VLOOKUP(H117,'Your Order'!$A:$O,6,FALSE)</f>
        <v>41H*28W*13L cm</v>
      </c>
      <c r="I121" s="70"/>
      <c r="J121" s="71"/>
      <c r="K121" s="4" t="s">
        <v>130</v>
      </c>
      <c r="L121" s="20" t="str">
        <f>VLOOKUP(L117,'Your Order'!$A:$O,6,FALSE)</f>
        <v>7.5H*21.5Wcm</v>
      </c>
    </row>
    <row r="122" spans="1:12" ht="18.75" customHeight="1">
      <c r="A122" s="66"/>
      <c r="B122" s="67"/>
      <c r="C122" s="4" t="s">
        <v>129</v>
      </c>
      <c r="D122" s="31">
        <f>VLOOKUP(D117,'Your Order'!$A:$O,7,FALSE)</f>
        <v>0</v>
      </c>
      <c r="E122" s="67"/>
      <c r="F122" s="67"/>
      <c r="G122" s="4" t="s">
        <v>129</v>
      </c>
      <c r="H122" s="31">
        <f>VLOOKUP(H117,'Your Order'!$A:$O,7,FALSE)</f>
        <v>15</v>
      </c>
      <c r="I122" s="70"/>
      <c r="J122" s="71"/>
      <c r="K122" s="4" t="s">
        <v>129</v>
      </c>
      <c r="L122" s="32">
        <f>VLOOKUP(L117,'Your Order'!$A:$O,7,FALSE)</f>
        <v>0</v>
      </c>
    </row>
    <row r="123" spans="1:12" ht="18.75" customHeight="1">
      <c r="A123" s="66"/>
      <c r="B123" s="67"/>
      <c r="C123" s="4" t="s">
        <v>386</v>
      </c>
      <c r="D123" s="49">
        <f>VLOOKUP(D117,'Your Order'!$A:$O,8,FALSE)</f>
        <v>4</v>
      </c>
      <c r="E123" s="67"/>
      <c r="F123" s="67"/>
      <c r="G123" s="4" t="s">
        <v>386</v>
      </c>
      <c r="H123" s="49">
        <f>VLOOKUP(H117,'Your Order'!$A:$O,8,FALSE)</f>
        <v>30</v>
      </c>
      <c r="I123" s="70"/>
      <c r="J123" s="71"/>
      <c r="K123" s="4" t="s">
        <v>386</v>
      </c>
      <c r="L123" s="54">
        <f>VLOOKUP(L117,'Your Order'!$A:$O,8,FALSE)</f>
        <v>4</v>
      </c>
    </row>
    <row r="124" spans="1:12" ht="18.75" customHeight="1">
      <c r="A124" s="66"/>
      <c r="B124" s="67"/>
      <c r="C124" s="6" t="s">
        <v>11</v>
      </c>
      <c r="D124" s="49">
        <f>VLOOKUP(D117,'Your Order'!$A:$O,9,FALSE)</f>
        <v>2</v>
      </c>
      <c r="E124" s="67"/>
      <c r="F124" s="67"/>
      <c r="G124" s="6" t="s">
        <v>11</v>
      </c>
      <c r="H124" s="49">
        <f>VLOOKUP(H117,'Your Order'!$A:$O,9,FALSE)</f>
        <v>15</v>
      </c>
      <c r="I124" s="70"/>
      <c r="J124" s="71"/>
      <c r="K124" s="6" t="s">
        <v>11</v>
      </c>
      <c r="L124" s="54">
        <f>VLOOKUP(L117,'Your Order'!$A:$O,9,FALSE)</f>
        <v>2</v>
      </c>
    </row>
    <row r="125" spans="1:12" ht="18.75" customHeight="1">
      <c r="A125" s="66"/>
      <c r="B125" s="67"/>
      <c r="C125" s="6" t="s">
        <v>10</v>
      </c>
      <c r="D125" s="49">
        <f>VLOOKUP(D117,'Your Order'!$A:$O,10,FALSE)</f>
        <v>1.9</v>
      </c>
      <c r="E125" s="67"/>
      <c r="F125" s="67"/>
      <c r="G125" s="6" t="s">
        <v>10</v>
      </c>
      <c r="H125" s="49">
        <f>VLOOKUP(H117,'Your Order'!$A:$O,10,FALSE)</f>
        <v>14.25</v>
      </c>
      <c r="I125" s="70"/>
      <c r="J125" s="71"/>
      <c r="K125" s="6" t="s">
        <v>10</v>
      </c>
      <c r="L125" s="54">
        <f>VLOOKUP(L117,'Your Order'!$A:$O,10,FALSE)</f>
        <v>1.9</v>
      </c>
    </row>
    <row r="126" spans="1:12" ht="18.75" customHeight="1" thickBot="1">
      <c r="A126" s="66"/>
      <c r="B126" s="67"/>
      <c r="C126" s="6" t="s">
        <v>12</v>
      </c>
      <c r="D126" s="12">
        <f>VLOOKUP(D117,'Your Order'!$A:$O,11,FALSE)</f>
        <v>72</v>
      </c>
      <c r="E126" s="67"/>
      <c r="F126" s="67"/>
      <c r="G126" s="6" t="s">
        <v>12</v>
      </c>
      <c r="H126" s="12">
        <f>VLOOKUP(H117,'Your Order'!$A:$O,11,FALSE)</f>
        <v>10</v>
      </c>
      <c r="I126" s="70"/>
      <c r="J126" s="71"/>
      <c r="K126" s="6" t="s">
        <v>12</v>
      </c>
      <c r="L126" s="19">
        <f>VLOOKUP(L117,'Your Order'!$A:$O,11,FALSE)</f>
        <v>72</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str">
        <f>VLOOKUP(D117,'Your Order'!$A:$O,12,FALSE)</f>
        <v>May 2018</v>
      </c>
      <c r="E128" s="67"/>
      <c r="F128" s="67"/>
      <c r="G128" s="6" t="s">
        <v>4</v>
      </c>
      <c r="H128" s="60" t="str">
        <f>VLOOKUP(H117,'Your Order'!$A:$O,12,FALSE)</f>
        <v>May 2018</v>
      </c>
      <c r="I128" s="70"/>
      <c r="J128" s="71"/>
      <c r="K128" s="6" t="s">
        <v>4</v>
      </c>
      <c r="L128" s="61" t="str">
        <f>VLOOKUP(L117,'Your Order'!$A:$O,12,FALSE)</f>
        <v>May 2018</v>
      </c>
    </row>
    <row r="129" spans="1:12" ht="18.75" customHeight="1">
      <c r="A129" s="66"/>
      <c r="B129" s="67"/>
      <c r="C129" s="7" t="s">
        <v>5</v>
      </c>
      <c r="D129" s="8">
        <f>VLOOKUP(D117,'Your Order'!$A:$O,13,FALSE)</f>
        <v>36</v>
      </c>
      <c r="E129" s="67"/>
      <c r="F129" s="67"/>
      <c r="G129" s="7" t="s">
        <v>5</v>
      </c>
      <c r="H129" s="8">
        <f>VLOOKUP(H117,'Your Order'!$A:$O,13,FALSE)</f>
        <v>10</v>
      </c>
      <c r="I129" s="70"/>
      <c r="J129" s="71"/>
      <c r="K129" s="7" t="s">
        <v>5</v>
      </c>
      <c r="L129" s="20">
        <f>VLOOKUP(L117,'Your Order'!$A:$O,13,FALSE)</f>
        <v>36</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t="s">
        <v>43</v>
      </c>
      <c r="E131" s="67"/>
      <c r="F131" s="67"/>
      <c r="G131" s="4" t="s">
        <v>0</v>
      </c>
      <c r="H131" s="14" t="s">
        <v>44</v>
      </c>
      <c r="I131" s="70"/>
      <c r="J131" s="71"/>
      <c r="K131" s="4" t="s">
        <v>0</v>
      </c>
      <c r="L131" s="22" t="s">
        <v>45</v>
      </c>
    </row>
    <row r="132" spans="1:12" ht="18.75" customHeight="1">
      <c r="A132" s="66"/>
      <c r="B132" s="67"/>
      <c r="C132" s="4" t="s">
        <v>1</v>
      </c>
      <c r="D132" s="56">
        <f>VLOOKUP(D131,'Your Order'!$A:$O,2,FALSE)</f>
        <v>5206962080233</v>
      </c>
      <c r="E132" s="67"/>
      <c r="F132" s="67"/>
      <c r="G132" s="4" t="s">
        <v>1</v>
      </c>
      <c r="H132" s="8" t="str">
        <f>VLOOKUP(H131,'Your Order'!$A:$O,2,FALSE)</f>
        <v>5206962030733</v>
      </c>
      <c r="I132" s="70"/>
      <c r="J132" s="71"/>
      <c r="K132" s="4" t="s">
        <v>1</v>
      </c>
      <c r="L132" s="20" t="str">
        <f>VLOOKUP(L131,'Your Order'!$A:$O,2,FALSE)</f>
        <v>5206962030238</v>
      </c>
    </row>
    <row r="133" spans="1:12" ht="18.75" customHeight="1">
      <c r="A133" s="66"/>
      <c r="B133" s="67"/>
      <c r="C133" s="4" t="s">
        <v>7</v>
      </c>
      <c r="D133" s="8">
        <f>VLOOKUP(D131,'Your Order'!$A:$O,3,FALSE)</f>
        <v>111</v>
      </c>
      <c r="E133" s="67"/>
      <c r="F133" s="67"/>
      <c r="G133" s="4" t="s">
        <v>7</v>
      </c>
      <c r="H133" s="8">
        <f>VLOOKUP(H131,'Your Order'!$A:$O,3,FALSE)</f>
        <v>550</v>
      </c>
      <c r="I133" s="70"/>
      <c r="J133" s="71"/>
      <c r="K133" s="4" t="s">
        <v>7</v>
      </c>
      <c r="L133" s="20">
        <f>VLOOKUP(L131,'Your Order'!$A:$O,3,FALSE)</f>
        <v>626</v>
      </c>
    </row>
    <row r="134" spans="1:12" ht="78.75">
      <c r="A134" s="66"/>
      <c r="B134" s="67"/>
      <c r="C134" s="4" t="s">
        <v>2</v>
      </c>
      <c r="D134" s="8" t="str">
        <f>VLOOKUP(D131,'Your Order'!$A:$O,5,FALSE)</f>
        <v>BACKPACK BTS SQUARE WITH FLAP, BUCKLES, FRONT POCKET, EVA MOLDED BACK AND EXTENDABLE ZIPPER LINE 41CM</v>
      </c>
      <c r="E134" s="67"/>
      <c r="F134" s="67"/>
      <c r="G134" s="4" t="s">
        <v>2</v>
      </c>
      <c r="H134" s="8" t="str">
        <f>VLOOKUP(H131,'Your Order'!$A:$O,5,FALSE)</f>
        <v>PENCIL CASE SQUARE, COMP.INSIDE BLINK D.670</v>
      </c>
      <c r="I134" s="70"/>
      <c r="J134" s="71"/>
      <c r="K134" s="4" t="s">
        <v>2</v>
      </c>
      <c r="L134" s="20" t="str">
        <f>VLOOKUP(L131,'Your Order'!$A:$O,5,FALSE)</f>
        <v>BACKPACK WITH 2 COMP.&amp; 2 FR.&amp; 2 SIDE PCKTS  &amp; LAPTOP.BLINK 670</v>
      </c>
    </row>
    <row r="135" spans="1:12" ht="18.75" customHeight="1">
      <c r="A135" s="66"/>
      <c r="B135" s="67"/>
      <c r="C135" s="4" t="s">
        <v>130</v>
      </c>
      <c r="D135" s="8" t="str">
        <f>VLOOKUP(D131,'Your Order'!$A:$O,6,FALSE)</f>
        <v>41H*28W*13L cm</v>
      </c>
      <c r="E135" s="67"/>
      <c r="F135" s="67"/>
      <c r="G135" s="4" t="s">
        <v>130</v>
      </c>
      <c r="H135" s="8" t="str">
        <f>VLOOKUP(H131,'Your Order'!$A:$O,6,FALSE)</f>
        <v>20H*10W*5L cm</v>
      </c>
      <c r="I135" s="70"/>
      <c r="J135" s="71"/>
      <c r="K135" s="4" t="s">
        <v>130</v>
      </c>
      <c r="L135" s="20" t="str">
        <f>VLOOKUP(L131,'Your Order'!$A:$O,6,FALSE)</f>
        <v>47,5H*31,5W*17L cm</v>
      </c>
    </row>
    <row r="136" spans="1:12" ht="18.75" customHeight="1">
      <c r="A136" s="66"/>
      <c r="B136" s="67"/>
      <c r="C136" s="4" t="s">
        <v>129</v>
      </c>
      <c r="D136" s="31">
        <f>VLOOKUP(D131,'Your Order'!$A:$O,7,FALSE)</f>
        <v>15</v>
      </c>
      <c r="E136" s="67"/>
      <c r="F136" s="67"/>
      <c r="G136" s="4" t="s">
        <v>129</v>
      </c>
      <c r="H136" s="31">
        <f>VLOOKUP(H131,'Your Order'!$A:$O,7,FALSE)</f>
        <v>0</v>
      </c>
      <c r="I136" s="70"/>
      <c r="J136" s="71"/>
      <c r="K136" s="4" t="s">
        <v>129</v>
      </c>
      <c r="L136" s="32">
        <f>VLOOKUP(L131,'Your Order'!$A:$O,7,FALSE)</f>
        <v>34</v>
      </c>
    </row>
    <row r="137" spans="1:12" ht="18.75" customHeight="1">
      <c r="A137" s="66"/>
      <c r="B137" s="67"/>
      <c r="C137" s="4" t="s">
        <v>386</v>
      </c>
      <c r="D137" s="49">
        <f>VLOOKUP(D131,'Your Order'!$A:$O,8,FALSE)</f>
        <v>30</v>
      </c>
      <c r="E137" s="67"/>
      <c r="F137" s="67"/>
      <c r="G137" s="4" t="s">
        <v>386</v>
      </c>
      <c r="H137" s="49">
        <f>VLOOKUP(H131,'Your Order'!$A:$O,8,FALSE)</f>
        <v>5</v>
      </c>
      <c r="I137" s="70"/>
      <c r="J137" s="71"/>
      <c r="K137" s="4" t="s">
        <v>386</v>
      </c>
      <c r="L137" s="54">
        <f>VLOOKUP(L131,'Your Order'!$A:$O,8,FALSE)</f>
        <v>35</v>
      </c>
    </row>
    <row r="138" spans="1:12" ht="18.75" customHeight="1">
      <c r="A138" s="66"/>
      <c r="B138" s="67"/>
      <c r="C138" s="6" t="s">
        <v>11</v>
      </c>
      <c r="D138" s="49">
        <f>VLOOKUP(D131,'Your Order'!$A:$O,9,FALSE)</f>
        <v>15</v>
      </c>
      <c r="E138" s="67"/>
      <c r="F138" s="67"/>
      <c r="G138" s="6" t="s">
        <v>11</v>
      </c>
      <c r="H138" s="49">
        <f>VLOOKUP(H131,'Your Order'!$A:$O,9,FALSE)</f>
        <v>2.5</v>
      </c>
      <c r="I138" s="70"/>
      <c r="J138" s="71"/>
      <c r="K138" s="6" t="s">
        <v>11</v>
      </c>
      <c r="L138" s="54">
        <f>VLOOKUP(L131,'Your Order'!$A:$O,9,FALSE)</f>
        <v>17.5</v>
      </c>
    </row>
    <row r="139" spans="1:12" ht="18.75" customHeight="1">
      <c r="A139" s="66"/>
      <c r="B139" s="67"/>
      <c r="C139" s="6" t="s">
        <v>10</v>
      </c>
      <c r="D139" s="49">
        <f>VLOOKUP(D131,'Your Order'!$A:$O,10,FALSE)</f>
        <v>14.25</v>
      </c>
      <c r="E139" s="67"/>
      <c r="F139" s="67"/>
      <c r="G139" s="6" t="s">
        <v>10</v>
      </c>
      <c r="H139" s="49">
        <f>VLOOKUP(H131,'Your Order'!$A:$O,10,FALSE)</f>
        <v>2.375</v>
      </c>
      <c r="I139" s="70"/>
      <c r="J139" s="71"/>
      <c r="K139" s="6" t="s">
        <v>10</v>
      </c>
      <c r="L139" s="54">
        <f>VLOOKUP(L131,'Your Order'!$A:$O,10,FALSE)</f>
        <v>16.625</v>
      </c>
    </row>
    <row r="140" spans="1:12" ht="18.75" customHeight="1" thickBot="1">
      <c r="A140" s="66"/>
      <c r="B140" s="67"/>
      <c r="C140" s="6" t="s">
        <v>12</v>
      </c>
      <c r="D140" s="12">
        <f>VLOOKUP(D131,'Your Order'!$A:$O,11,FALSE)</f>
        <v>10</v>
      </c>
      <c r="E140" s="67"/>
      <c r="F140" s="67"/>
      <c r="G140" s="6" t="s">
        <v>12</v>
      </c>
      <c r="H140" s="12">
        <f>VLOOKUP(H131,'Your Order'!$A:$O,11,FALSE)</f>
        <v>72</v>
      </c>
      <c r="I140" s="70"/>
      <c r="J140" s="71"/>
      <c r="K140" s="6" t="s">
        <v>12</v>
      </c>
      <c r="L140" s="19">
        <f>VLOOKUP(L131,'Your Order'!$A:$O,11,FALSE)</f>
        <v>10</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str">
        <f>VLOOKUP(D131,'Your Order'!$A:$O,12,FALSE)</f>
        <v>May 2018</v>
      </c>
      <c r="E142" s="67"/>
      <c r="F142" s="67"/>
      <c r="G142" s="6" t="s">
        <v>4</v>
      </c>
      <c r="H142" s="60" t="str">
        <f>VLOOKUP(H131,'Your Order'!$A:$O,12,FALSE)</f>
        <v>May 2018</v>
      </c>
      <c r="I142" s="70"/>
      <c r="J142" s="71"/>
      <c r="K142" s="6" t="s">
        <v>4</v>
      </c>
      <c r="L142" s="61" t="str">
        <f>VLOOKUP(L131,'Your Order'!$A:$O,12,FALSE)</f>
        <v>May 2018</v>
      </c>
    </row>
    <row r="143" spans="1:12" ht="18.75" customHeight="1">
      <c r="A143" s="66"/>
      <c r="B143" s="67"/>
      <c r="C143" s="7" t="s">
        <v>5</v>
      </c>
      <c r="D143" s="8">
        <f>VLOOKUP(D131,'Your Order'!$A:$O,13,FALSE)</f>
        <v>10</v>
      </c>
      <c r="E143" s="67"/>
      <c r="F143" s="67"/>
      <c r="G143" s="7" t="s">
        <v>5</v>
      </c>
      <c r="H143" s="8">
        <f>VLOOKUP(H131,'Your Order'!$A:$O,13,FALSE)</f>
        <v>36</v>
      </c>
      <c r="I143" s="70"/>
      <c r="J143" s="71"/>
      <c r="K143" s="7" t="s">
        <v>5</v>
      </c>
      <c r="L143" s="20">
        <f>VLOOKUP(L131,'Your Order'!$A:$O,13,FALSE)</f>
        <v>10</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t="s">
        <v>46</v>
      </c>
      <c r="E145" s="67"/>
      <c r="F145" s="67"/>
      <c r="G145" s="4" t="s">
        <v>0</v>
      </c>
      <c r="H145" s="14" t="s">
        <v>47</v>
      </c>
      <c r="I145" s="70"/>
      <c r="J145" s="71"/>
      <c r="K145" s="4" t="s">
        <v>0</v>
      </c>
      <c r="L145" s="22" t="s">
        <v>48</v>
      </c>
    </row>
    <row r="146" spans="1:12" ht="18.75" customHeight="1">
      <c r="A146" s="66"/>
      <c r="B146" s="67"/>
      <c r="C146" s="4" t="s">
        <v>1</v>
      </c>
      <c r="D146" s="8" t="str">
        <f>VLOOKUP(D145,'Your Order'!$A:$O,2,FALSE)</f>
        <v>5206962029713</v>
      </c>
      <c r="E146" s="67"/>
      <c r="F146" s="67"/>
      <c r="G146" s="4" t="s">
        <v>1</v>
      </c>
      <c r="H146" s="8" t="str">
        <f>VLOOKUP(H145,'Your Order'!$A:$O,2,FALSE)</f>
        <v>5206962029676</v>
      </c>
      <c r="I146" s="70"/>
      <c r="J146" s="71"/>
      <c r="K146" s="4" t="s">
        <v>1</v>
      </c>
      <c r="L146" s="20" t="str">
        <f>VLOOKUP(L145,'Your Order'!$A:$O,2,FALSE)</f>
        <v>5206962029638</v>
      </c>
    </row>
    <row r="147" spans="1:12" ht="18.75" customHeight="1">
      <c r="A147" s="66"/>
      <c r="B147" s="67"/>
      <c r="C147" s="4" t="s">
        <v>7</v>
      </c>
      <c r="D147" s="8">
        <f>VLOOKUP(D145,'Your Order'!$A:$O,3,FALSE)</f>
        <v>625</v>
      </c>
      <c r="E147" s="67"/>
      <c r="F147" s="67"/>
      <c r="G147" s="4" t="s">
        <v>7</v>
      </c>
      <c r="H147" s="8">
        <f>VLOOKUP(H145,'Your Order'!$A:$O,3,FALSE)</f>
        <v>552</v>
      </c>
      <c r="I147" s="70"/>
      <c r="J147" s="71"/>
      <c r="K147" s="4" t="s">
        <v>7</v>
      </c>
      <c r="L147" s="20">
        <f>VLOOKUP(L145,'Your Order'!$A:$O,3,FALSE)</f>
        <v>625</v>
      </c>
    </row>
    <row r="148" spans="1:12" ht="45">
      <c r="A148" s="66"/>
      <c r="B148" s="67"/>
      <c r="C148" s="4" t="s">
        <v>2</v>
      </c>
      <c r="D148" s="8" t="str">
        <f>VLOOKUP(D145,'Your Order'!$A:$O,5,FALSE)</f>
        <v>BACKPACK WITH SINGLE COMP.&amp; FRONT PCKT BLINK 771</v>
      </c>
      <c r="E148" s="67"/>
      <c r="F148" s="67"/>
      <c r="G148" s="4" t="s">
        <v>2</v>
      </c>
      <c r="H148" s="8" t="str">
        <f>VLOOKUP(H145,'Your Order'!$A:$O,5,FALSE)</f>
        <v>PENCIL CASE RND BLINK 771</v>
      </c>
      <c r="I148" s="70"/>
      <c r="J148" s="71"/>
      <c r="K148" s="4" t="s">
        <v>2</v>
      </c>
      <c r="L148" s="20" t="str">
        <f>VLOOKUP(L145,'Your Order'!$A:$O,5,FALSE)</f>
        <v>BACKPACK WITH SINGLE COMP.&amp; FRONT PCKT BLINK 770</v>
      </c>
    </row>
    <row r="149" spans="1:12" ht="18.75" customHeight="1">
      <c r="A149" s="66"/>
      <c r="B149" s="67"/>
      <c r="C149" s="4" t="s">
        <v>130</v>
      </c>
      <c r="D149" s="8" t="str">
        <f>VLOOKUP(D145,'Your Order'!$A:$O,6,FALSE)</f>
        <v>41H*30W*17L cm</v>
      </c>
      <c r="E149" s="67"/>
      <c r="F149" s="67"/>
      <c r="G149" s="4" t="s">
        <v>130</v>
      </c>
      <c r="H149" s="8" t="str">
        <f>VLOOKUP(H145,'Your Order'!$A:$O,6,FALSE)</f>
        <v>7.5H*21.5Wcm</v>
      </c>
      <c r="I149" s="70"/>
      <c r="J149" s="71"/>
      <c r="K149" s="4" t="s">
        <v>130</v>
      </c>
      <c r="L149" s="20" t="str">
        <f>VLOOKUP(L145,'Your Order'!$A:$O,6,FALSE)</f>
        <v>41H*30W*17L cm</v>
      </c>
    </row>
    <row r="150" spans="1:12" ht="18.75" customHeight="1">
      <c r="A150" s="66"/>
      <c r="B150" s="67"/>
      <c r="C150" s="4" t="s">
        <v>129</v>
      </c>
      <c r="D150" s="31">
        <f>VLOOKUP(D145,'Your Order'!$A:$O,7,FALSE)</f>
        <v>24</v>
      </c>
      <c r="E150" s="67"/>
      <c r="F150" s="67"/>
      <c r="G150" s="4" t="s">
        <v>129</v>
      </c>
      <c r="H150" s="31">
        <f>VLOOKUP(H145,'Your Order'!$A:$O,7,FALSE)</f>
        <v>0</v>
      </c>
      <c r="I150" s="70"/>
      <c r="J150" s="71"/>
      <c r="K150" s="4" t="s">
        <v>129</v>
      </c>
      <c r="L150" s="32">
        <f>VLOOKUP(L145,'Your Order'!$A:$O,7,FALSE)</f>
        <v>24</v>
      </c>
    </row>
    <row r="151" spans="1:12" ht="18.75" customHeight="1">
      <c r="A151" s="66"/>
      <c r="B151" s="67"/>
      <c r="C151" s="4" t="s">
        <v>386</v>
      </c>
      <c r="D151" s="49">
        <f>VLOOKUP(D145,'Your Order'!$A:$O,8,FALSE)</f>
        <v>22</v>
      </c>
      <c r="E151" s="67"/>
      <c r="F151" s="67"/>
      <c r="G151" s="4" t="s">
        <v>386</v>
      </c>
      <c r="H151" s="49">
        <f>VLOOKUP(H145,'Your Order'!$A:$O,8,FALSE)</f>
        <v>4</v>
      </c>
      <c r="I151" s="70"/>
      <c r="J151" s="71"/>
      <c r="K151" s="4" t="s">
        <v>386</v>
      </c>
      <c r="L151" s="54">
        <f>VLOOKUP(L145,'Your Order'!$A:$O,8,FALSE)</f>
        <v>22</v>
      </c>
    </row>
    <row r="152" spans="1:12" ht="18.75" customHeight="1">
      <c r="A152" s="66"/>
      <c r="B152" s="67"/>
      <c r="C152" s="6" t="s">
        <v>11</v>
      </c>
      <c r="D152" s="49">
        <f>VLOOKUP(D145,'Your Order'!$A:$O,9,FALSE)</f>
        <v>11</v>
      </c>
      <c r="E152" s="67"/>
      <c r="F152" s="67"/>
      <c r="G152" s="6" t="s">
        <v>11</v>
      </c>
      <c r="H152" s="49">
        <f>VLOOKUP(H145,'Your Order'!$A:$O,9,FALSE)</f>
        <v>2</v>
      </c>
      <c r="I152" s="70"/>
      <c r="J152" s="71"/>
      <c r="K152" s="6" t="s">
        <v>11</v>
      </c>
      <c r="L152" s="54">
        <f>VLOOKUP(L145,'Your Order'!$A:$O,9,FALSE)</f>
        <v>11</v>
      </c>
    </row>
    <row r="153" spans="1:12" ht="18.75" customHeight="1">
      <c r="A153" s="66"/>
      <c r="B153" s="67"/>
      <c r="C153" s="6" t="s">
        <v>10</v>
      </c>
      <c r="D153" s="49">
        <f>VLOOKUP(D145,'Your Order'!$A:$O,10,FALSE)</f>
        <v>10.45</v>
      </c>
      <c r="E153" s="67"/>
      <c r="F153" s="67"/>
      <c r="G153" s="6" t="s">
        <v>10</v>
      </c>
      <c r="H153" s="49">
        <f>VLOOKUP(H145,'Your Order'!$A:$O,10,FALSE)</f>
        <v>1.9</v>
      </c>
      <c r="I153" s="70"/>
      <c r="J153" s="71"/>
      <c r="K153" s="6" t="s">
        <v>10</v>
      </c>
      <c r="L153" s="54">
        <f>VLOOKUP(L145,'Your Order'!$A:$O,10,FALSE)</f>
        <v>10.45</v>
      </c>
    </row>
    <row r="154" spans="1:12" ht="18.75" customHeight="1" thickBot="1">
      <c r="A154" s="66"/>
      <c r="B154" s="67"/>
      <c r="C154" s="6" t="s">
        <v>12</v>
      </c>
      <c r="D154" s="12">
        <f>VLOOKUP(D145,'Your Order'!$A:$O,11,FALSE)</f>
        <v>10</v>
      </c>
      <c r="E154" s="67"/>
      <c r="F154" s="67"/>
      <c r="G154" s="6" t="s">
        <v>12</v>
      </c>
      <c r="H154" s="12">
        <f>VLOOKUP(H145,'Your Order'!$A:$O,11,FALSE)</f>
        <v>72</v>
      </c>
      <c r="I154" s="70"/>
      <c r="J154" s="71"/>
      <c r="K154" s="6" t="s">
        <v>12</v>
      </c>
      <c r="L154" s="19">
        <f>VLOOKUP(L145,'Your Order'!$A:$O,11,FALSE)</f>
        <v>10</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str">
        <f>VLOOKUP(D145,'Your Order'!$A:$O,12,FALSE)</f>
        <v>May 2018</v>
      </c>
      <c r="E156" s="67"/>
      <c r="F156" s="67"/>
      <c r="G156" s="6" t="s">
        <v>4</v>
      </c>
      <c r="H156" s="60" t="str">
        <f>VLOOKUP(H145,'Your Order'!$A:$O,12,FALSE)</f>
        <v>May 2018</v>
      </c>
      <c r="I156" s="70"/>
      <c r="J156" s="71"/>
      <c r="K156" s="6" t="s">
        <v>4</v>
      </c>
      <c r="L156" s="61" t="str">
        <f>VLOOKUP(L145,'Your Order'!$A:$O,12,FALSE)</f>
        <v>May 2018</v>
      </c>
    </row>
    <row r="157" spans="1:12" ht="18.75" customHeight="1">
      <c r="A157" s="66"/>
      <c r="B157" s="67"/>
      <c r="C157" s="36" t="s">
        <v>5</v>
      </c>
      <c r="D157" s="8">
        <f>VLOOKUP(D145,'Your Order'!$A:$O,13,FALSE)</f>
        <v>10</v>
      </c>
      <c r="E157" s="67"/>
      <c r="F157" s="67"/>
      <c r="G157" s="36" t="s">
        <v>5</v>
      </c>
      <c r="H157" s="8">
        <f>VLOOKUP(H145,'Your Order'!$A:$O,13,FALSE)</f>
        <v>36</v>
      </c>
      <c r="I157" s="70"/>
      <c r="J157" s="71"/>
      <c r="K157" s="36" t="s">
        <v>5</v>
      </c>
      <c r="L157" s="20">
        <f>VLOOKUP(L145,'Your Order'!$A:$O,13,FALSE)</f>
        <v>10</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t="s">
        <v>49</v>
      </c>
      <c r="E159" s="67"/>
      <c r="F159" s="67"/>
      <c r="G159" s="37" t="s">
        <v>0</v>
      </c>
      <c r="H159" s="14" t="s">
        <v>50</v>
      </c>
      <c r="I159" s="70"/>
      <c r="J159" s="71"/>
      <c r="K159" s="37" t="s">
        <v>0</v>
      </c>
      <c r="L159" s="22" t="s">
        <v>51</v>
      </c>
    </row>
    <row r="160" spans="1:12" ht="18.75" customHeight="1">
      <c r="A160" s="66"/>
      <c r="B160" s="67"/>
      <c r="C160" s="4" t="s">
        <v>1</v>
      </c>
      <c r="D160" s="8" t="str">
        <f>VLOOKUP(D159,'Your Order'!$A:$O,2,FALSE)</f>
        <v>5206962029652</v>
      </c>
      <c r="E160" s="67"/>
      <c r="F160" s="67"/>
      <c r="G160" s="4" t="s">
        <v>1</v>
      </c>
      <c r="H160" s="8" t="str">
        <f>VLOOKUP(H159,'Your Order'!$A:$O,2,FALSE)</f>
        <v>5206962029577</v>
      </c>
      <c r="I160" s="70"/>
      <c r="J160" s="71"/>
      <c r="K160" s="4" t="s">
        <v>1</v>
      </c>
      <c r="L160" s="20" t="str">
        <f>VLOOKUP(L159,'Your Order'!$A:$O,2,FALSE)</f>
        <v>5206962029591</v>
      </c>
    </row>
    <row r="161" spans="1:12" ht="18.75" customHeight="1">
      <c r="A161" s="66"/>
      <c r="B161" s="67"/>
      <c r="C161" s="4" t="s">
        <v>7</v>
      </c>
      <c r="D161" s="8">
        <f>VLOOKUP(D159,'Your Order'!$A:$O,3,FALSE)</f>
        <v>552</v>
      </c>
      <c r="E161" s="67"/>
      <c r="F161" s="67"/>
      <c r="G161" s="4" t="s">
        <v>7</v>
      </c>
      <c r="H161" s="8">
        <f>VLOOKUP(H159,'Your Order'!$A:$O,3,FALSE)</f>
        <v>625</v>
      </c>
      <c r="I161" s="70"/>
      <c r="J161" s="71"/>
      <c r="K161" s="4" t="s">
        <v>7</v>
      </c>
      <c r="L161" s="20">
        <f>VLOOKUP(L159,'Your Order'!$A:$O,3,FALSE)</f>
        <v>552</v>
      </c>
    </row>
    <row r="162" spans="1:12" ht="45">
      <c r="A162" s="66"/>
      <c r="B162" s="67"/>
      <c r="C162" s="4" t="s">
        <v>2</v>
      </c>
      <c r="D162" s="8" t="str">
        <f>VLOOKUP(D159,'Your Order'!$A:$O,5,FALSE)</f>
        <v>PENCIL CASE RND BLINK 770</v>
      </c>
      <c r="E162" s="67"/>
      <c r="F162" s="67"/>
      <c r="G162" s="4" t="s">
        <v>2</v>
      </c>
      <c r="H162" s="8" t="str">
        <f>VLOOKUP(H159,'Your Order'!$A:$O,5,FALSE)</f>
        <v>BACKPACK WITH SINGLE COMP.&amp; FRONT PCKT BLINK 769</v>
      </c>
      <c r="I162" s="70"/>
      <c r="J162" s="71"/>
      <c r="K162" s="4" t="s">
        <v>2</v>
      </c>
      <c r="L162" s="20" t="str">
        <f>VLOOKUP(L159,'Your Order'!$A:$O,5,FALSE)</f>
        <v>PENCIL CASE RND BLINK 769</v>
      </c>
    </row>
    <row r="163" spans="1:12" ht="18.75" customHeight="1">
      <c r="A163" s="66"/>
      <c r="B163" s="67"/>
      <c r="C163" s="4" t="s">
        <v>130</v>
      </c>
      <c r="D163" s="8" t="str">
        <f>VLOOKUP(D159,'Your Order'!$A:$O,6,FALSE)</f>
        <v>7.5H*21.5Wcm</v>
      </c>
      <c r="E163" s="67"/>
      <c r="F163" s="67"/>
      <c r="G163" s="4" t="s">
        <v>130</v>
      </c>
      <c r="H163" s="8" t="str">
        <f>VLOOKUP(H159,'Your Order'!$A:$O,6,FALSE)</f>
        <v>41H*30W*17L cm</v>
      </c>
      <c r="I163" s="70"/>
      <c r="J163" s="71"/>
      <c r="K163" s="4" t="s">
        <v>130</v>
      </c>
      <c r="L163" s="20" t="str">
        <f>VLOOKUP(L159,'Your Order'!$A:$O,6,FALSE)</f>
        <v>7.5H*21.5Wcm</v>
      </c>
    </row>
    <row r="164" spans="1:12" ht="18.75" customHeight="1">
      <c r="A164" s="66"/>
      <c r="B164" s="67"/>
      <c r="C164" s="4" t="s">
        <v>129</v>
      </c>
      <c r="D164" s="31">
        <f>VLOOKUP(D159,'Your Order'!$A:$O,7,FALSE)</f>
        <v>0</v>
      </c>
      <c r="E164" s="67"/>
      <c r="F164" s="67"/>
      <c r="G164" s="4" t="s">
        <v>129</v>
      </c>
      <c r="H164" s="31">
        <f>VLOOKUP(H159,'Your Order'!$A:$O,7,FALSE)</f>
        <v>24</v>
      </c>
      <c r="I164" s="70"/>
      <c r="J164" s="71"/>
      <c r="K164" s="4" t="s">
        <v>129</v>
      </c>
      <c r="L164" s="32">
        <f>VLOOKUP(L159,'Your Order'!$A:$O,7,FALSE)</f>
        <v>0</v>
      </c>
    </row>
    <row r="165" spans="1:12" ht="18.75" customHeight="1">
      <c r="A165" s="66"/>
      <c r="B165" s="67"/>
      <c r="C165" s="4" t="s">
        <v>386</v>
      </c>
      <c r="D165" s="49">
        <f>VLOOKUP(D159,'Your Order'!$A:$O,8,FALSE)</f>
        <v>4</v>
      </c>
      <c r="E165" s="67"/>
      <c r="F165" s="67"/>
      <c r="G165" s="4" t="s">
        <v>386</v>
      </c>
      <c r="H165" s="49">
        <f>VLOOKUP(H159,'Your Order'!$A:$O,8,FALSE)</f>
        <v>22</v>
      </c>
      <c r="I165" s="70"/>
      <c r="J165" s="71"/>
      <c r="K165" s="4" t="s">
        <v>386</v>
      </c>
      <c r="L165" s="54">
        <f>VLOOKUP(L159,'Your Order'!$A:$O,8,FALSE)</f>
        <v>4</v>
      </c>
    </row>
    <row r="166" spans="1:12" ht="18.75" customHeight="1">
      <c r="A166" s="66"/>
      <c r="B166" s="67"/>
      <c r="C166" s="6" t="s">
        <v>11</v>
      </c>
      <c r="D166" s="49">
        <f>VLOOKUP(D159,'Your Order'!$A:$O,9,FALSE)</f>
        <v>2</v>
      </c>
      <c r="E166" s="67"/>
      <c r="F166" s="67"/>
      <c r="G166" s="6" t="s">
        <v>11</v>
      </c>
      <c r="H166" s="49">
        <f>VLOOKUP(H159,'Your Order'!$A:$O,9,FALSE)</f>
        <v>11</v>
      </c>
      <c r="I166" s="70"/>
      <c r="J166" s="71"/>
      <c r="K166" s="6" t="s">
        <v>11</v>
      </c>
      <c r="L166" s="54">
        <f>VLOOKUP(L159,'Your Order'!$A:$O,9,FALSE)</f>
        <v>2</v>
      </c>
    </row>
    <row r="167" spans="1:12" ht="18.75" customHeight="1">
      <c r="A167" s="66"/>
      <c r="B167" s="67"/>
      <c r="C167" s="6" t="s">
        <v>10</v>
      </c>
      <c r="D167" s="49">
        <f>VLOOKUP(D159,'Your Order'!$A:$O,10,FALSE)</f>
        <v>1.9</v>
      </c>
      <c r="E167" s="67"/>
      <c r="F167" s="67"/>
      <c r="G167" s="6" t="s">
        <v>10</v>
      </c>
      <c r="H167" s="49">
        <f>VLOOKUP(H159,'Your Order'!$A:$O,10,FALSE)</f>
        <v>10.45</v>
      </c>
      <c r="I167" s="70"/>
      <c r="J167" s="71"/>
      <c r="K167" s="6" t="s">
        <v>10</v>
      </c>
      <c r="L167" s="54">
        <f>VLOOKUP(L159,'Your Order'!$A:$O,10,FALSE)</f>
        <v>1.9</v>
      </c>
    </row>
    <row r="168" spans="1:12" ht="18.75" customHeight="1" thickBot="1">
      <c r="A168" s="66"/>
      <c r="B168" s="67"/>
      <c r="C168" s="6" t="s">
        <v>12</v>
      </c>
      <c r="D168" s="12">
        <f>VLOOKUP(D159,'Your Order'!$A:$O,11,FALSE)</f>
        <v>72</v>
      </c>
      <c r="E168" s="67"/>
      <c r="F168" s="67"/>
      <c r="G168" s="6" t="s">
        <v>12</v>
      </c>
      <c r="H168" s="12">
        <f>VLOOKUP(H159,'Your Order'!$A:$O,11,FALSE)</f>
        <v>10</v>
      </c>
      <c r="I168" s="70"/>
      <c r="J168" s="71"/>
      <c r="K168" s="6" t="s">
        <v>12</v>
      </c>
      <c r="L168" s="19">
        <f>VLOOKUP(L159,'Your Order'!$A:$O,11,FALSE)</f>
        <v>72</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str">
        <f>VLOOKUP(D159,'Your Order'!$A:$O,12,FALSE)</f>
        <v>May 2018</v>
      </c>
      <c r="E170" s="67"/>
      <c r="F170" s="67"/>
      <c r="G170" s="6" t="s">
        <v>4</v>
      </c>
      <c r="H170" s="60" t="str">
        <f>VLOOKUP(H159,'Your Order'!$A:$O,12,FALSE)</f>
        <v>May 2018</v>
      </c>
      <c r="I170" s="70"/>
      <c r="J170" s="71"/>
      <c r="K170" s="6" t="s">
        <v>4</v>
      </c>
      <c r="L170" s="61" t="str">
        <f>VLOOKUP(L159,'Your Order'!$A:$O,12,FALSE)</f>
        <v>May 2018</v>
      </c>
    </row>
    <row r="171" spans="1:12" ht="18.75" customHeight="1" thickBot="1">
      <c r="A171" s="68"/>
      <c r="B171" s="69"/>
      <c r="C171" s="15" t="s">
        <v>5</v>
      </c>
      <c r="D171" s="16">
        <f>VLOOKUP(D159,'Your Order'!$A:$O,13,FALSE)</f>
        <v>36</v>
      </c>
      <c r="E171" s="69"/>
      <c r="F171" s="69"/>
      <c r="G171" s="15" t="s">
        <v>5</v>
      </c>
      <c r="H171" s="16">
        <f>VLOOKUP(H159,'Your Order'!$A:$O,13,FALSE)</f>
        <v>10</v>
      </c>
      <c r="I171" s="72"/>
      <c r="J171" s="73"/>
      <c r="K171" s="15" t="s">
        <v>5</v>
      </c>
      <c r="L171" s="23">
        <f>VLOOKUP(L159,'Your Order'!$A:$O,13,FALSE)</f>
        <v>36</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t="s">
        <v>52</v>
      </c>
      <c r="E174" s="67"/>
      <c r="F174" s="67"/>
      <c r="G174" s="4" t="s">
        <v>0</v>
      </c>
      <c r="H174" s="14" t="s">
        <v>53</v>
      </c>
      <c r="I174" s="70"/>
      <c r="J174" s="71"/>
      <c r="K174" s="4" t="s">
        <v>0</v>
      </c>
      <c r="L174" s="22" t="s">
        <v>51</v>
      </c>
    </row>
    <row r="175" spans="1:12" ht="18.75" customHeight="1">
      <c r="A175" s="66"/>
      <c r="B175" s="67"/>
      <c r="C175" s="4" t="s">
        <v>1</v>
      </c>
      <c r="D175" s="8" t="str">
        <f>VLOOKUP(D174,'Your Order'!$A:$O,2,FALSE)</f>
        <v>5206962085252</v>
      </c>
      <c r="E175" s="67"/>
      <c r="F175" s="67"/>
      <c r="G175" s="4" t="s">
        <v>1</v>
      </c>
      <c r="H175" s="8" t="str">
        <f>VLOOKUP(H174,'Your Order'!$A:$O,2,FALSE)</f>
        <v>5206962085214</v>
      </c>
      <c r="I175" s="70"/>
      <c r="J175" s="71"/>
      <c r="K175" s="4" t="s">
        <v>1</v>
      </c>
      <c r="L175" s="20" t="str">
        <f>VLOOKUP(L174,'Your Order'!$A:$O,2,FALSE)</f>
        <v>5206962029591</v>
      </c>
    </row>
    <row r="176" spans="1:12" ht="18.75" customHeight="1">
      <c r="A176" s="66"/>
      <c r="B176" s="67"/>
      <c r="C176" s="4" t="s">
        <v>7</v>
      </c>
      <c r="D176" s="8">
        <f>VLOOKUP(D174,'Your Order'!$A:$O,3,FALSE)</f>
        <v>665</v>
      </c>
      <c r="E176" s="67"/>
      <c r="F176" s="67"/>
      <c r="G176" s="4" t="s">
        <v>7</v>
      </c>
      <c r="H176" s="8">
        <f>VLOOKUP(H174,'Your Order'!$A:$O,3,FALSE)</f>
        <v>552</v>
      </c>
      <c r="I176" s="70"/>
      <c r="J176" s="71"/>
      <c r="K176" s="4" t="s">
        <v>7</v>
      </c>
      <c r="L176" s="20">
        <f>VLOOKUP(L174,'Your Order'!$A:$O,3,FALSE)</f>
        <v>552</v>
      </c>
    </row>
    <row r="177" spans="1:12" ht="33.75">
      <c r="A177" s="66"/>
      <c r="B177" s="67"/>
      <c r="C177" s="4" t="s">
        <v>2</v>
      </c>
      <c r="D177" s="8" t="str">
        <f>VLOOKUP(D174,'Your Order'!$A:$O,5,FALSE)</f>
        <v>BACKPACK WITH FRONT POCKET BLINK D.204</v>
      </c>
      <c r="E177" s="67"/>
      <c r="F177" s="67"/>
      <c r="G177" s="4" t="s">
        <v>2</v>
      </c>
      <c r="H177" s="8" t="str">
        <f>VLOOKUP(H174,'Your Order'!$A:$O,5,FALSE)</f>
        <v>PENCIL CASE ROUND BLINK D.204</v>
      </c>
      <c r="I177" s="70"/>
      <c r="J177" s="71"/>
      <c r="K177" s="4" t="s">
        <v>2</v>
      </c>
      <c r="L177" s="20" t="str">
        <f>VLOOKUP(L174,'Your Order'!$A:$O,5,FALSE)</f>
        <v>PENCIL CASE RND BLINK 769</v>
      </c>
    </row>
    <row r="178" spans="1:12" ht="18.75" customHeight="1">
      <c r="A178" s="66"/>
      <c r="B178" s="67"/>
      <c r="C178" s="4" t="s">
        <v>130</v>
      </c>
      <c r="D178" s="8" t="str">
        <f>VLOOKUP(D174,'Your Order'!$A:$O,6,FALSE)</f>
        <v>45H*31W*15L cm</v>
      </c>
      <c r="E178" s="67"/>
      <c r="F178" s="67"/>
      <c r="G178" s="4" t="s">
        <v>130</v>
      </c>
      <c r="H178" s="8" t="str">
        <f>VLOOKUP(H174,'Your Order'!$A:$O,6,FALSE)</f>
        <v>7.5H*21.5Wcm</v>
      </c>
      <c r="I178" s="70"/>
      <c r="J178" s="71"/>
      <c r="K178" s="4" t="s">
        <v>130</v>
      </c>
      <c r="L178" s="20" t="str">
        <f>VLOOKUP(L174,'Your Order'!$A:$O,6,FALSE)</f>
        <v>7.5H*21.5Wcm</v>
      </c>
    </row>
    <row r="179" spans="1:12" ht="18.75" customHeight="1">
      <c r="A179" s="66"/>
      <c r="B179" s="67"/>
      <c r="C179" s="4" t="s">
        <v>129</v>
      </c>
      <c r="D179" s="31">
        <f>VLOOKUP(D174,'Your Order'!$A:$O,7,FALSE)</f>
        <v>28</v>
      </c>
      <c r="E179" s="67"/>
      <c r="F179" s="67"/>
      <c r="G179" s="4" t="s">
        <v>129</v>
      </c>
      <c r="H179" s="31">
        <f>VLOOKUP(H174,'Your Order'!$A:$O,7,FALSE)</f>
        <v>0</v>
      </c>
      <c r="I179" s="70"/>
      <c r="J179" s="71"/>
      <c r="K179" s="4" t="s">
        <v>129</v>
      </c>
      <c r="L179" s="32">
        <f>VLOOKUP(L174,'Your Order'!$A:$O,7,FALSE)</f>
        <v>0</v>
      </c>
    </row>
    <row r="180" spans="1:12" ht="18.75" customHeight="1">
      <c r="A180" s="66"/>
      <c r="B180" s="67"/>
      <c r="C180" s="4" t="s">
        <v>386</v>
      </c>
      <c r="D180" s="49">
        <f>VLOOKUP(D174,'Your Order'!$A:$O,8,FALSE)</f>
        <v>28</v>
      </c>
      <c r="E180" s="67"/>
      <c r="F180" s="67"/>
      <c r="G180" s="4" t="s">
        <v>386</v>
      </c>
      <c r="H180" s="49">
        <f>VLOOKUP(H174,'Your Order'!$A:$O,8,FALSE)</f>
        <v>4</v>
      </c>
      <c r="I180" s="70"/>
      <c r="J180" s="71"/>
      <c r="K180" s="4" t="s">
        <v>386</v>
      </c>
      <c r="L180" s="54">
        <f>VLOOKUP(L174,'Your Order'!$A:$O,8,FALSE)</f>
        <v>4</v>
      </c>
    </row>
    <row r="181" spans="1:12" ht="18.75" customHeight="1">
      <c r="A181" s="66"/>
      <c r="B181" s="67"/>
      <c r="C181" s="6" t="s">
        <v>11</v>
      </c>
      <c r="D181" s="49">
        <f>VLOOKUP(D174,'Your Order'!$A:$O,9,FALSE)</f>
        <v>14</v>
      </c>
      <c r="E181" s="67"/>
      <c r="F181" s="67"/>
      <c r="G181" s="6" t="s">
        <v>11</v>
      </c>
      <c r="H181" s="49">
        <f>VLOOKUP(H174,'Your Order'!$A:$O,9,FALSE)</f>
        <v>2</v>
      </c>
      <c r="I181" s="70"/>
      <c r="J181" s="71"/>
      <c r="K181" s="6" t="s">
        <v>11</v>
      </c>
      <c r="L181" s="54">
        <f>VLOOKUP(L174,'Your Order'!$A:$O,9,FALSE)</f>
        <v>2</v>
      </c>
    </row>
    <row r="182" spans="1:12" ht="18.75" customHeight="1">
      <c r="A182" s="66"/>
      <c r="B182" s="67"/>
      <c r="C182" s="6" t="s">
        <v>10</v>
      </c>
      <c r="D182" s="49">
        <f>VLOOKUP(D174,'Your Order'!$A:$O,10,FALSE)</f>
        <v>13.299999999999999</v>
      </c>
      <c r="E182" s="67"/>
      <c r="F182" s="67"/>
      <c r="G182" s="6" t="s">
        <v>10</v>
      </c>
      <c r="H182" s="49">
        <f>VLOOKUP(H174,'Your Order'!$A:$O,10,FALSE)</f>
        <v>1.9</v>
      </c>
      <c r="I182" s="70"/>
      <c r="J182" s="71"/>
      <c r="K182" s="6" t="s">
        <v>10</v>
      </c>
      <c r="L182" s="54">
        <f>VLOOKUP(L174,'Your Order'!$A:$O,10,FALSE)</f>
        <v>1.9</v>
      </c>
    </row>
    <row r="183" spans="1:12" ht="18.75" customHeight="1" thickBot="1">
      <c r="A183" s="66"/>
      <c r="B183" s="67"/>
      <c r="C183" s="6" t="s">
        <v>12</v>
      </c>
      <c r="D183" s="12">
        <f>VLOOKUP(D174,'Your Order'!$A:$O,11,FALSE)</f>
        <v>10</v>
      </c>
      <c r="E183" s="67"/>
      <c r="F183" s="67"/>
      <c r="G183" s="6" t="s">
        <v>12</v>
      </c>
      <c r="H183" s="12">
        <f>VLOOKUP(H174,'Your Order'!$A:$O,11,FALSE)</f>
        <v>72</v>
      </c>
      <c r="I183" s="70"/>
      <c r="J183" s="71"/>
      <c r="K183" s="6" t="s">
        <v>12</v>
      </c>
      <c r="L183" s="19">
        <f>VLOOKUP(L174,'Your Order'!$A:$O,11,FALSE)</f>
        <v>72</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str">
        <f>VLOOKUP(D174,'Your Order'!$A:$O,12,FALSE)</f>
        <v>May 2018</v>
      </c>
      <c r="E185" s="67"/>
      <c r="F185" s="67"/>
      <c r="G185" s="6" t="s">
        <v>4</v>
      </c>
      <c r="H185" s="60" t="str">
        <f>VLOOKUP(H174,'Your Order'!$A:$O,12,FALSE)</f>
        <v>May 2018</v>
      </c>
      <c r="I185" s="70"/>
      <c r="J185" s="71"/>
      <c r="K185" s="6" t="s">
        <v>4</v>
      </c>
      <c r="L185" s="61" t="str">
        <f>VLOOKUP(L174,'Your Order'!$A:$O,12,FALSE)</f>
        <v>May 2018</v>
      </c>
    </row>
    <row r="186" spans="1:12" ht="18.75" customHeight="1">
      <c r="A186" s="66"/>
      <c r="B186" s="67"/>
      <c r="C186" s="7" t="s">
        <v>5</v>
      </c>
      <c r="D186" s="8">
        <f>VLOOKUP(D174,'Your Order'!$A:$O,13,FALSE)</f>
        <v>10</v>
      </c>
      <c r="E186" s="67"/>
      <c r="F186" s="67"/>
      <c r="G186" s="7" t="s">
        <v>5</v>
      </c>
      <c r="H186" s="8">
        <f>VLOOKUP(H174,'Your Order'!$A:$O,13,FALSE)</f>
        <v>36</v>
      </c>
      <c r="I186" s="70"/>
      <c r="J186" s="71"/>
      <c r="K186" s="7" t="s">
        <v>5</v>
      </c>
      <c r="L186" s="20">
        <f>VLOOKUP(L174,'Your Order'!$A:$O,13,FALSE)</f>
        <v>36</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t="s">
        <v>52</v>
      </c>
      <c r="E188" s="67"/>
      <c r="F188" s="67"/>
      <c r="G188" s="4" t="s">
        <v>0</v>
      </c>
      <c r="H188" s="14"/>
      <c r="I188" s="70"/>
      <c r="J188" s="71"/>
      <c r="K188" s="4" t="s">
        <v>0</v>
      </c>
      <c r="L188" s="22"/>
    </row>
    <row r="189" spans="1:12" ht="18.75" customHeight="1">
      <c r="A189" s="66"/>
      <c r="B189" s="67"/>
      <c r="C189" s="4" t="s">
        <v>1</v>
      </c>
      <c r="D189" s="8" t="str">
        <f>VLOOKUP(D188,'Your Order'!$A:$O,2,FALSE)</f>
        <v>5206962085252</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f>VLOOKUP(D188,'Your Order'!$A:$O,3,FALSE)</f>
        <v>665</v>
      </c>
      <c r="E190" s="67"/>
      <c r="F190" s="67"/>
      <c r="G190" s="4" t="s">
        <v>7</v>
      </c>
      <c r="H190" s="8" t="e">
        <f>VLOOKUP(H188,'Your Order'!$A:$O,3,FALSE)</f>
        <v>#N/A</v>
      </c>
      <c r="I190" s="70"/>
      <c r="J190" s="71"/>
      <c r="K190" s="4" t="s">
        <v>7</v>
      </c>
      <c r="L190" s="20" t="e">
        <f>VLOOKUP(L188,'Your Order'!$A:$O,3,FALSE)</f>
        <v>#N/A</v>
      </c>
    </row>
    <row r="191" spans="1:12" ht="33.75">
      <c r="A191" s="66"/>
      <c r="B191" s="67"/>
      <c r="C191" s="4" t="s">
        <v>2</v>
      </c>
      <c r="D191" s="8" t="str">
        <f>VLOOKUP(D188,'Your Order'!$A:$O,5,FALSE)</f>
        <v>BACKPACK WITH FRONT POCKET BLINK D.204</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str">
        <f>VLOOKUP(D188,'Your Order'!$A:$O,6,FALSE)</f>
        <v>45H*31W*15L cm</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f>VLOOKUP(D188,'Your Order'!$A:$O,7,FALSE)</f>
        <v>28</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49">
        <f>VLOOKUP(D188,'Your Order'!$A:$O,8,FALSE)</f>
        <v>28</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49">
        <f>VLOOKUP(D188,'Your Order'!$A:$O,9,FALSE)</f>
        <v>14</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49">
        <f>VLOOKUP(D188,'Your Order'!$A:$O,10,FALSE)</f>
        <v>13.299999999999999</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f>VLOOKUP(D188,'Your Order'!$A:$O,11,FALSE)</f>
        <v>10</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str">
        <f>VLOOKUP(D188,'Your Order'!$A:$O,12,FALSE)</f>
        <v>May 2018</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f>VLOOKUP(D188,'Your Order'!$A:$O,13,FALSE)</f>
        <v>10</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172:L172"/>
    <mergeCell ref="A202:B214"/>
    <mergeCell ref="E202:F214"/>
    <mergeCell ref="I202:J214"/>
    <mergeCell ref="A216:B228"/>
    <mergeCell ref="E216:F228"/>
    <mergeCell ref="I216:J228"/>
    <mergeCell ref="A174:B186"/>
    <mergeCell ref="E174:F186"/>
    <mergeCell ref="I174:J186"/>
    <mergeCell ref="A188:B200"/>
    <mergeCell ref="E188:F200"/>
    <mergeCell ref="I188:J200"/>
    <mergeCell ref="I74:J86"/>
    <mergeCell ref="A145:B157"/>
    <mergeCell ref="E145:F157"/>
    <mergeCell ref="I145:J157"/>
    <mergeCell ref="A159:B171"/>
    <mergeCell ref="E159:F171"/>
    <mergeCell ref="I159:J171"/>
    <mergeCell ref="I31:J43"/>
    <mergeCell ref="A131:B143"/>
    <mergeCell ref="E131:F143"/>
    <mergeCell ref="I131:J143"/>
    <mergeCell ref="A102:B114"/>
    <mergeCell ref="E102:F114"/>
    <mergeCell ref="I102:J114"/>
    <mergeCell ref="A58:L58"/>
    <mergeCell ref="A115:L115"/>
    <mergeCell ref="A117:B129"/>
    <mergeCell ref="E117:F129"/>
    <mergeCell ref="I117:J129"/>
    <mergeCell ref="E60:F72"/>
    <mergeCell ref="I60:J72"/>
    <mergeCell ref="A74:B86"/>
    <mergeCell ref="E74:F86"/>
    <mergeCell ref="A1:L1"/>
    <mergeCell ref="A3:B15"/>
    <mergeCell ref="E3:F15"/>
    <mergeCell ref="A45:B57"/>
    <mergeCell ref="A88:B100"/>
    <mergeCell ref="E88:F100"/>
    <mergeCell ref="I88:J100"/>
    <mergeCell ref="E45:F57"/>
    <mergeCell ref="I45:J57"/>
    <mergeCell ref="A60:B72"/>
    <mergeCell ref="I3:J15"/>
    <mergeCell ref="A17:B29"/>
    <mergeCell ref="E17:F29"/>
    <mergeCell ref="I17:J29"/>
    <mergeCell ref="A31:B43"/>
    <mergeCell ref="E31:F43"/>
  </mergeCells>
  <conditionalFormatting sqref="D13">
    <cfRule type="cellIs" dxfId="584" priority="95" operator="equal">
      <formula>0</formula>
    </cfRule>
    <cfRule type="cellIs" dxfId="583" priority="96" operator="greaterThan">
      <formula>0</formula>
    </cfRule>
  </conditionalFormatting>
  <conditionalFormatting sqref="H13">
    <cfRule type="cellIs" dxfId="582" priority="93" operator="equal">
      <formula>0</formula>
    </cfRule>
    <cfRule type="cellIs" dxfId="581" priority="94" operator="greaterThan">
      <formula>0</formula>
    </cfRule>
  </conditionalFormatting>
  <conditionalFormatting sqref="L13">
    <cfRule type="cellIs" dxfId="580" priority="91" operator="equal">
      <formula>0</formula>
    </cfRule>
    <cfRule type="cellIs" dxfId="579" priority="92" operator="greaterThan">
      <formula>0</formula>
    </cfRule>
  </conditionalFormatting>
  <conditionalFormatting sqref="D27">
    <cfRule type="cellIs" dxfId="578" priority="89" operator="equal">
      <formula>0</formula>
    </cfRule>
    <cfRule type="cellIs" dxfId="577" priority="90" operator="greaterThan">
      <formula>0</formula>
    </cfRule>
  </conditionalFormatting>
  <conditionalFormatting sqref="H27">
    <cfRule type="cellIs" dxfId="576" priority="87" operator="equal">
      <formula>0</formula>
    </cfRule>
    <cfRule type="cellIs" dxfId="575" priority="88" operator="greaterThan">
      <formula>0</formula>
    </cfRule>
  </conditionalFormatting>
  <conditionalFormatting sqref="L27">
    <cfRule type="cellIs" dxfId="574" priority="85" operator="equal">
      <formula>0</formula>
    </cfRule>
    <cfRule type="cellIs" dxfId="573" priority="86" operator="greaterThan">
      <formula>0</formula>
    </cfRule>
  </conditionalFormatting>
  <conditionalFormatting sqref="D41">
    <cfRule type="cellIs" dxfId="572" priority="83" operator="equal">
      <formula>0</formula>
    </cfRule>
    <cfRule type="cellIs" dxfId="571" priority="84" operator="greaterThan">
      <formula>0</formula>
    </cfRule>
  </conditionalFormatting>
  <conditionalFormatting sqref="H41">
    <cfRule type="cellIs" dxfId="570" priority="81" operator="equal">
      <formula>0</formula>
    </cfRule>
    <cfRule type="cellIs" dxfId="569" priority="82" operator="greaterThan">
      <formula>0</formula>
    </cfRule>
  </conditionalFormatting>
  <conditionalFormatting sqref="L41">
    <cfRule type="cellIs" dxfId="568" priority="79" operator="equal">
      <formula>0</formula>
    </cfRule>
    <cfRule type="cellIs" dxfId="567" priority="80" operator="greaterThan">
      <formula>0</formula>
    </cfRule>
  </conditionalFormatting>
  <conditionalFormatting sqref="D55">
    <cfRule type="cellIs" dxfId="566" priority="77" operator="equal">
      <formula>0</formula>
    </cfRule>
    <cfRule type="cellIs" dxfId="565" priority="78" operator="greaterThan">
      <formula>0</formula>
    </cfRule>
  </conditionalFormatting>
  <conditionalFormatting sqref="H55">
    <cfRule type="cellIs" dxfId="564" priority="75" operator="equal">
      <formula>0</formula>
    </cfRule>
    <cfRule type="cellIs" dxfId="563" priority="76" operator="greaterThan">
      <formula>0</formula>
    </cfRule>
  </conditionalFormatting>
  <conditionalFormatting sqref="L55">
    <cfRule type="cellIs" dxfId="562" priority="73" operator="equal">
      <formula>0</formula>
    </cfRule>
    <cfRule type="cellIs" dxfId="561" priority="74" operator="greaterThan">
      <formula>0</formula>
    </cfRule>
  </conditionalFormatting>
  <conditionalFormatting sqref="L226">
    <cfRule type="cellIs" dxfId="560" priority="1" operator="equal">
      <formula>0</formula>
    </cfRule>
    <cfRule type="cellIs" dxfId="559" priority="2" operator="greaterThan">
      <formula>0</formula>
    </cfRule>
  </conditionalFormatting>
  <conditionalFormatting sqref="D70">
    <cfRule type="cellIs" dxfId="558" priority="71" operator="equal">
      <formula>0</formula>
    </cfRule>
    <cfRule type="cellIs" dxfId="557" priority="72" operator="greaterThan">
      <formula>0</formula>
    </cfRule>
  </conditionalFormatting>
  <conditionalFormatting sqref="H70">
    <cfRule type="cellIs" dxfId="556" priority="69" operator="equal">
      <formula>0</formula>
    </cfRule>
    <cfRule type="cellIs" dxfId="555" priority="70" operator="greaterThan">
      <formula>0</formula>
    </cfRule>
  </conditionalFormatting>
  <conditionalFormatting sqref="L70">
    <cfRule type="cellIs" dxfId="554" priority="67" operator="equal">
      <formula>0</formula>
    </cfRule>
    <cfRule type="cellIs" dxfId="553" priority="68" operator="greaterThan">
      <formula>0</formula>
    </cfRule>
  </conditionalFormatting>
  <conditionalFormatting sqref="L84">
    <cfRule type="cellIs" dxfId="552" priority="65" operator="equal">
      <formula>0</formula>
    </cfRule>
    <cfRule type="cellIs" dxfId="551" priority="66" operator="greaterThan">
      <formula>0</formula>
    </cfRule>
  </conditionalFormatting>
  <conditionalFormatting sqref="H84">
    <cfRule type="cellIs" dxfId="550" priority="63" operator="equal">
      <formula>0</formula>
    </cfRule>
    <cfRule type="cellIs" dxfId="549" priority="64" operator="greaterThan">
      <formula>0</formula>
    </cfRule>
  </conditionalFormatting>
  <conditionalFormatting sqref="D84">
    <cfRule type="cellIs" dxfId="548" priority="61" operator="equal">
      <formula>0</formula>
    </cfRule>
    <cfRule type="cellIs" dxfId="547" priority="62" operator="greaterThan">
      <formula>0</formula>
    </cfRule>
  </conditionalFormatting>
  <conditionalFormatting sqref="D98">
    <cfRule type="cellIs" dxfId="546" priority="59" operator="equal">
      <formula>0</formula>
    </cfRule>
    <cfRule type="cellIs" dxfId="545" priority="60" operator="greaterThan">
      <formula>0</formula>
    </cfRule>
  </conditionalFormatting>
  <conditionalFormatting sqref="H98">
    <cfRule type="cellIs" dxfId="544" priority="57" operator="equal">
      <formula>0</formula>
    </cfRule>
    <cfRule type="cellIs" dxfId="543" priority="58" operator="greaterThan">
      <formula>0</formula>
    </cfRule>
  </conditionalFormatting>
  <conditionalFormatting sqref="L98">
    <cfRule type="cellIs" dxfId="542" priority="55" operator="equal">
      <formula>0</formula>
    </cfRule>
    <cfRule type="cellIs" dxfId="541" priority="56" operator="greaterThan">
      <formula>0</formula>
    </cfRule>
  </conditionalFormatting>
  <conditionalFormatting sqref="L112">
    <cfRule type="cellIs" dxfId="540" priority="53" operator="equal">
      <formula>0</formula>
    </cfRule>
    <cfRule type="cellIs" dxfId="539" priority="54" operator="greaterThan">
      <formula>0</formula>
    </cfRule>
  </conditionalFormatting>
  <conditionalFormatting sqref="H112">
    <cfRule type="cellIs" dxfId="538" priority="51" operator="equal">
      <formula>0</formula>
    </cfRule>
    <cfRule type="cellIs" dxfId="537" priority="52" operator="greaterThan">
      <formula>0</formula>
    </cfRule>
  </conditionalFormatting>
  <conditionalFormatting sqref="D112">
    <cfRule type="cellIs" dxfId="536" priority="49" operator="equal">
      <formula>0</formula>
    </cfRule>
    <cfRule type="cellIs" dxfId="535" priority="50" operator="greaterThan">
      <formula>0</formula>
    </cfRule>
  </conditionalFormatting>
  <conditionalFormatting sqref="D127">
    <cfRule type="cellIs" dxfId="534" priority="47" operator="equal">
      <formula>0</formula>
    </cfRule>
    <cfRule type="cellIs" dxfId="533" priority="48" operator="greaterThan">
      <formula>0</formula>
    </cfRule>
  </conditionalFormatting>
  <conditionalFormatting sqref="H127">
    <cfRule type="cellIs" dxfId="532" priority="45" operator="equal">
      <formula>0</formula>
    </cfRule>
    <cfRule type="cellIs" dxfId="531" priority="46" operator="greaterThan">
      <formula>0</formula>
    </cfRule>
  </conditionalFormatting>
  <conditionalFormatting sqref="L127">
    <cfRule type="cellIs" dxfId="530" priority="43" operator="equal">
      <formula>0</formula>
    </cfRule>
    <cfRule type="cellIs" dxfId="529" priority="44" operator="greaterThan">
      <formula>0</formula>
    </cfRule>
  </conditionalFormatting>
  <conditionalFormatting sqref="D141">
    <cfRule type="cellIs" dxfId="528" priority="41" operator="equal">
      <formula>0</formula>
    </cfRule>
    <cfRule type="cellIs" dxfId="527" priority="42" operator="greaterThan">
      <formula>0</formula>
    </cfRule>
  </conditionalFormatting>
  <conditionalFormatting sqref="H141">
    <cfRule type="cellIs" dxfId="526" priority="39" operator="equal">
      <formula>0</formula>
    </cfRule>
    <cfRule type="cellIs" dxfId="525" priority="40" operator="greaterThan">
      <formula>0</formula>
    </cfRule>
  </conditionalFormatting>
  <conditionalFormatting sqref="L141">
    <cfRule type="cellIs" dxfId="524" priority="37" operator="equal">
      <formula>0</formula>
    </cfRule>
    <cfRule type="cellIs" dxfId="523" priority="38" operator="greaterThan">
      <formula>0</formula>
    </cfRule>
  </conditionalFormatting>
  <conditionalFormatting sqref="D155">
    <cfRule type="cellIs" dxfId="522" priority="35" operator="equal">
      <formula>0</formula>
    </cfRule>
    <cfRule type="cellIs" dxfId="521" priority="36" operator="greaterThan">
      <formula>0</formula>
    </cfRule>
  </conditionalFormatting>
  <conditionalFormatting sqref="H155">
    <cfRule type="cellIs" dxfId="520" priority="33" operator="equal">
      <formula>0</formula>
    </cfRule>
    <cfRule type="cellIs" dxfId="519" priority="34" operator="greaterThan">
      <formula>0</formula>
    </cfRule>
  </conditionalFormatting>
  <conditionalFormatting sqref="L155">
    <cfRule type="cellIs" dxfId="518" priority="31" operator="equal">
      <formula>0</formula>
    </cfRule>
    <cfRule type="cellIs" dxfId="517" priority="32" operator="greaterThan">
      <formula>0</formula>
    </cfRule>
  </conditionalFormatting>
  <conditionalFormatting sqref="D169">
    <cfRule type="cellIs" dxfId="516" priority="29" operator="equal">
      <formula>0</formula>
    </cfRule>
    <cfRule type="cellIs" dxfId="515" priority="30" operator="greaterThan">
      <formula>0</formula>
    </cfRule>
  </conditionalFormatting>
  <conditionalFormatting sqref="H169">
    <cfRule type="cellIs" dxfId="514" priority="27" operator="equal">
      <formula>0</formula>
    </cfRule>
    <cfRule type="cellIs" dxfId="513" priority="28" operator="greaterThan">
      <formula>0</formula>
    </cfRule>
  </conditionalFormatting>
  <conditionalFormatting sqref="L169">
    <cfRule type="cellIs" dxfId="512" priority="25" operator="equal">
      <formula>0</formula>
    </cfRule>
    <cfRule type="cellIs" dxfId="511" priority="26" operator="greaterThan">
      <formula>0</formula>
    </cfRule>
  </conditionalFormatting>
  <conditionalFormatting sqref="D184">
    <cfRule type="cellIs" dxfId="510" priority="23" operator="equal">
      <formula>0</formula>
    </cfRule>
    <cfRule type="cellIs" dxfId="509" priority="24" operator="greaterThan">
      <formula>0</formula>
    </cfRule>
  </conditionalFormatting>
  <conditionalFormatting sqref="H184">
    <cfRule type="cellIs" dxfId="508" priority="21" operator="equal">
      <formula>0</formula>
    </cfRule>
    <cfRule type="cellIs" dxfId="507" priority="22" operator="greaterThan">
      <formula>0</formula>
    </cfRule>
  </conditionalFormatting>
  <conditionalFormatting sqref="L184">
    <cfRule type="cellIs" dxfId="506" priority="19" operator="equal">
      <formula>0</formula>
    </cfRule>
    <cfRule type="cellIs" dxfId="505" priority="20" operator="greaterThan">
      <formula>0</formula>
    </cfRule>
  </conditionalFormatting>
  <conditionalFormatting sqref="D198">
    <cfRule type="cellIs" dxfId="504" priority="17" operator="equal">
      <formula>0</formula>
    </cfRule>
    <cfRule type="cellIs" dxfId="503" priority="18" operator="greaterThan">
      <formula>0</formula>
    </cfRule>
  </conditionalFormatting>
  <conditionalFormatting sqref="H198">
    <cfRule type="cellIs" dxfId="502" priority="15" operator="equal">
      <formula>0</formula>
    </cfRule>
    <cfRule type="cellIs" dxfId="501" priority="16" operator="greaterThan">
      <formula>0</formula>
    </cfRule>
  </conditionalFormatting>
  <conditionalFormatting sqref="L198">
    <cfRule type="cellIs" dxfId="500" priority="13" operator="equal">
      <formula>0</formula>
    </cfRule>
    <cfRule type="cellIs" dxfId="499" priority="14" operator="greaterThan">
      <formula>0</formula>
    </cfRule>
  </conditionalFormatting>
  <conditionalFormatting sqref="D212">
    <cfRule type="cellIs" dxfId="498" priority="11" operator="equal">
      <formula>0</formula>
    </cfRule>
    <cfRule type="cellIs" dxfId="497" priority="12" operator="greaterThan">
      <formula>0</formula>
    </cfRule>
  </conditionalFormatting>
  <conditionalFormatting sqref="H212">
    <cfRule type="cellIs" dxfId="496" priority="9" operator="equal">
      <formula>0</formula>
    </cfRule>
    <cfRule type="cellIs" dxfId="495" priority="10" operator="greaterThan">
      <formula>0</formula>
    </cfRule>
  </conditionalFormatting>
  <conditionalFormatting sqref="L212">
    <cfRule type="cellIs" dxfId="494" priority="7" operator="equal">
      <formula>0</formula>
    </cfRule>
    <cfRule type="cellIs" dxfId="493" priority="8" operator="greaterThan">
      <formula>0</formula>
    </cfRule>
  </conditionalFormatting>
  <conditionalFormatting sqref="D226">
    <cfRule type="cellIs" dxfId="492" priority="5" operator="equal">
      <formula>0</formula>
    </cfRule>
    <cfRule type="cellIs" dxfId="491" priority="6" operator="greaterThan">
      <formula>0</formula>
    </cfRule>
  </conditionalFormatting>
  <conditionalFormatting sqref="H226">
    <cfRule type="cellIs" dxfId="490" priority="3" operator="equal">
      <formula>0</formula>
    </cfRule>
    <cfRule type="cellIs" dxfId="489" priority="4" operator="greaterThan">
      <formula>0</formula>
    </cfRule>
  </conditionalFormatting>
  <dataValidations count="1">
    <dataValidation type="whole" allowBlank="1" showInputMessage="1" showErrorMessage="1" errorTitle="Wrong Input " error="This cell should contain a whole number ranging from 0-1000. " sqref="D13 H13 L13 L27 H27 D27 D41 H41 L41 D55 H55 L55 D70 H70 L70 D84 H84 L84 D98 H98 L98 D112 H112 L112 D127 H127 L127 D141 H141 L141 D155 H155 L155 D169 H169 L169 D184 H184 L184 D198 H198 L198 D212 H212 L212 D226 H226 L226" xr:uid="{1CFFA1B9-C2E1-4692-A564-10B92A78A4DF}">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D523-B756-4768-BFCD-14064C2EAF3E}">
  <sheetPr>
    <tabColor rgb="FF00B050"/>
  </sheetPr>
  <dimension ref="A1:L229"/>
  <sheetViews>
    <sheetView topLeftCell="A7" zoomScaleNormal="100" zoomScaleSheetLayoutView="100" workbookViewId="0">
      <selection activeCell="N19" sqref="N19"/>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63"/>
      <c r="B1" s="64"/>
      <c r="C1" s="64"/>
      <c r="D1" s="64"/>
      <c r="E1" s="64"/>
      <c r="F1" s="64"/>
      <c r="G1" s="64"/>
      <c r="H1" s="64"/>
      <c r="I1" s="64"/>
      <c r="J1" s="64"/>
      <c r="K1" s="64"/>
      <c r="L1" s="65"/>
    </row>
    <row r="2" spans="1:12" ht="18.75" customHeight="1">
      <c r="A2" s="1"/>
      <c r="B2" s="2"/>
      <c r="C2" s="2"/>
      <c r="D2" s="2"/>
      <c r="E2" s="2"/>
      <c r="F2" s="2"/>
      <c r="G2" s="2"/>
      <c r="H2" s="2"/>
      <c r="I2" s="48"/>
      <c r="J2" s="48"/>
      <c r="K2" s="2"/>
      <c r="L2" s="18"/>
    </row>
    <row r="3" spans="1:12" ht="18.75" customHeight="1">
      <c r="A3" s="66"/>
      <c r="B3" s="67"/>
      <c r="C3" s="4" t="s">
        <v>0</v>
      </c>
      <c r="D3" s="14" t="s">
        <v>140</v>
      </c>
      <c r="E3" s="67"/>
      <c r="F3" s="67"/>
      <c r="G3" s="4" t="s">
        <v>0</v>
      </c>
      <c r="H3" s="14" t="s">
        <v>141</v>
      </c>
      <c r="I3" s="74"/>
      <c r="J3" s="75"/>
      <c r="K3" s="4" t="s">
        <v>0</v>
      </c>
      <c r="L3" s="22" t="s">
        <v>142</v>
      </c>
    </row>
    <row r="4" spans="1:12" ht="18.75" customHeight="1">
      <c r="A4" s="66"/>
      <c r="B4" s="67"/>
      <c r="C4" s="4" t="s">
        <v>1</v>
      </c>
      <c r="D4" s="8" t="str">
        <f>VLOOKUP(D3,'Your Order'!$A:$O,2,FALSE)</f>
        <v>5206962101228</v>
      </c>
      <c r="E4" s="67"/>
      <c r="F4" s="67"/>
      <c r="G4" s="4" t="s">
        <v>1</v>
      </c>
      <c r="H4" s="8" t="str">
        <f>VLOOKUP(H3,'Your Order'!$A:$O,2,FALSE)</f>
        <v>5206962100740</v>
      </c>
      <c r="I4" s="74"/>
      <c r="J4" s="75"/>
      <c r="K4" s="4" t="s">
        <v>1</v>
      </c>
      <c r="L4" s="20" t="str">
        <f>VLOOKUP(L3,'Your Order'!$A:$O,2,FALSE)</f>
        <v>5206962101242</v>
      </c>
    </row>
    <row r="5" spans="1:12" ht="18.75" customHeight="1">
      <c r="A5" s="66"/>
      <c r="B5" s="67"/>
      <c r="C5" s="4" t="s">
        <v>7</v>
      </c>
      <c r="D5" s="8">
        <f>VLOOKUP(D3,'Your Order'!$A:$O,3,FALSE)</f>
        <v>665</v>
      </c>
      <c r="E5" s="67"/>
      <c r="F5" s="67"/>
      <c r="G5" s="4" t="s">
        <v>7</v>
      </c>
      <c r="H5" s="8">
        <f>VLOOKUP(H3,'Your Order'!$A:$O,3,FALSE)</f>
        <v>550</v>
      </c>
      <c r="I5" s="74"/>
      <c r="J5" s="75"/>
      <c r="K5" s="4" t="s">
        <v>7</v>
      </c>
      <c r="L5" s="20">
        <f>VLOOKUP(L3,'Your Order'!$A:$O,3,FALSE)</f>
        <v>665</v>
      </c>
    </row>
    <row r="6" spans="1:12" ht="33.75">
      <c r="A6" s="66"/>
      <c r="B6" s="67"/>
      <c r="C6" s="4" t="s">
        <v>2</v>
      </c>
      <c r="D6" s="8" t="str">
        <f>VLOOKUP(D3,'Your Order'!$A:$O,5,FALSE)</f>
        <v>BACKPACK WITH FRONT POCKET MATE D.553</v>
      </c>
      <c r="E6" s="67"/>
      <c r="F6" s="67"/>
      <c r="G6" s="4" t="s">
        <v>2</v>
      </c>
      <c r="H6" s="8" t="str">
        <f>VLOOKUP(H3,'Your Order'!$A:$O,5,FALSE)</f>
        <v>OVAL PENCIL CASE W 1 ZIPPER MATE D.553</v>
      </c>
      <c r="I6" s="74"/>
      <c r="J6" s="75"/>
      <c r="K6" s="4" t="s">
        <v>2</v>
      </c>
      <c r="L6" s="20" t="str">
        <f>VLOOKUP(L3,'Your Order'!$A:$O,5,FALSE)</f>
        <v>BACKPACK WITH FRONT POCKET MATE D.554</v>
      </c>
    </row>
    <row r="7" spans="1:12" ht="18.75" customHeight="1">
      <c r="A7" s="66"/>
      <c r="B7" s="67"/>
      <c r="C7" s="4" t="s">
        <v>130</v>
      </c>
      <c r="D7" s="8" t="str">
        <f>VLOOKUP(D3,'Your Order'!$A:$O,6,FALSE)</f>
        <v>45H*31W*15L cm</v>
      </c>
      <c r="E7" s="67"/>
      <c r="F7" s="67"/>
      <c r="G7" s="4" t="s">
        <v>130</v>
      </c>
      <c r="H7" s="8" t="str">
        <f>VLOOKUP(H3,'Your Order'!$A:$O,6,FALSE)</f>
        <v>22,5LX8HX5,5W</v>
      </c>
      <c r="I7" s="74"/>
      <c r="J7" s="75"/>
      <c r="K7" s="4" t="s">
        <v>130</v>
      </c>
      <c r="L7" s="20" t="str">
        <f>VLOOKUP(L3,'Your Order'!$A:$O,6,FALSE)</f>
        <v>45H*31W*15L cm</v>
      </c>
    </row>
    <row r="8" spans="1:12" ht="18.75" customHeight="1">
      <c r="A8" s="66"/>
      <c r="B8" s="67"/>
      <c r="C8" s="4" t="s">
        <v>129</v>
      </c>
      <c r="D8" s="31">
        <f>VLOOKUP(D3,'Your Order'!$A:$O,7,FALSE)</f>
        <v>28</v>
      </c>
      <c r="E8" s="67"/>
      <c r="F8" s="67"/>
      <c r="G8" s="4" t="s">
        <v>129</v>
      </c>
      <c r="H8" s="31">
        <f>VLOOKUP(H3,'Your Order'!$A:$O,7,FALSE)</f>
        <v>0</v>
      </c>
      <c r="I8" s="74"/>
      <c r="J8" s="75"/>
      <c r="K8" s="4" t="s">
        <v>129</v>
      </c>
      <c r="L8" s="32">
        <f>VLOOKUP(L3,'Your Order'!$A:$O,7,FALSE)</f>
        <v>28</v>
      </c>
    </row>
    <row r="9" spans="1:12" ht="18.75" customHeight="1">
      <c r="A9" s="66"/>
      <c r="B9" s="67"/>
      <c r="C9" s="4" t="s">
        <v>386</v>
      </c>
      <c r="D9" s="49">
        <f>VLOOKUP(D3,'Your Order'!$A:$O,8,FALSE)</f>
        <v>28</v>
      </c>
      <c r="E9" s="67"/>
      <c r="F9" s="67"/>
      <c r="G9" s="4" t="s">
        <v>386</v>
      </c>
      <c r="H9" s="49">
        <f>VLOOKUP(H3,'Your Order'!$A:$O,8,FALSE)</f>
        <v>5</v>
      </c>
      <c r="I9" s="74"/>
      <c r="J9" s="75"/>
      <c r="K9" s="4" t="s">
        <v>386</v>
      </c>
      <c r="L9" s="54">
        <f>VLOOKUP(L3,'Your Order'!$A:$O,8,FALSE)</f>
        <v>28</v>
      </c>
    </row>
    <row r="10" spans="1:12" ht="18.75" customHeight="1">
      <c r="A10" s="66"/>
      <c r="B10" s="67"/>
      <c r="C10" s="6" t="s">
        <v>11</v>
      </c>
      <c r="D10" s="49">
        <f>VLOOKUP(D3,'Your Order'!$A:$O,9,FALSE)</f>
        <v>14</v>
      </c>
      <c r="E10" s="67"/>
      <c r="F10" s="67"/>
      <c r="G10" s="6" t="s">
        <v>11</v>
      </c>
      <c r="H10" s="49">
        <f>VLOOKUP(H3,'Your Order'!$A:$O,9,FALSE)</f>
        <v>2.5</v>
      </c>
      <c r="I10" s="74"/>
      <c r="J10" s="75"/>
      <c r="K10" s="6" t="s">
        <v>11</v>
      </c>
      <c r="L10" s="54">
        <f>VLOOKUP(L3,'Your Order'!$A:$O,9,FALSE)</f>
        <v>14</v>
      </c>
    </row>
    <row r="11" spans="1:12" ht="18.75" customHeight="1">
      <c r="A11" s="66"/>
      <c r="B11" s="67"/>
      <c r="C11" s="6" t="s">
        <v>10</v>
      </c>
      <c r="D11" s="49">
        <f>VLOOKUP(D3,'Your Order'!$A:$O,10,FALSE)</f>
        <v>13.299999999999999</v>
      </c>
      <c r="E11" s="67"/>
      <c r="F11" s="67"/>
      <c r="G11" s="6" t="s">
        <v>10</v>
      </c>
      <c r="H11" s="49">
        <f>VLOOKUP(H3,'Your Order'!$A:$O,10,FALSE)</f>
        <v>2.375</v>
      </c>
      <c r="I11" s="74"/>
      <c r="J11" s="75"/>
      <c r="K11" s="6" t="s">
        <v>10</v>
      </c>
      <c r="L11" s="54">
        <f>VLOOKUP(L3,'Your Order'!$A:$O,10,FALSE)</f>
        <v>13.299999999999999</v>
      </c>
    </row>
    <row r="12" spans="1:12" ht="18.75" customHeight="1" thickBot="1">
      <c r="A12" s="66"/>
      <c r="B12" s="67"/>
      <c r="C12" s="6" t="s">
        <v>12</v>
      </c>
      <c r="D12" s="12">
        <f>VLOOKUP(D3,'Your Order'!$A:$O,11,FALSE)</f>
        <v>10</v>
      </c>
      <c r="E12" s="67"/>
      <c r="F12" s="67"/>
      <c r="G12" s="6" t="s">
        <v>12</v>
      </c>
      <c r="H12" s="12">
        <f>VLOOKUP(H3,'Your Order'!$A:$O,11,FALSE)</f>
        <v>72</v>
      </c>
      <c r="I12" s="74"/>
      <c r="J12" s="75"/>
      <c r="K12" s="6" t="s">
        <v>12</v>
      </c>
      <c r="L12" s="19">
        <f>VLOOKUP(L3,'Your Order'!$A:$O,11,FALSE)</f>
        <v>10</v>
      </c>
    </row>
    <row r="13" spans="1:12" ht="18.75" customHeight="1" thickBot="1">
      <c r="A13" s="66"/>
      <c r="B13" s="67"/>
      <c r="C13" s="59" t="s">
        <v>9</v>
      </c>
      <c r="D13" s="62"/>
      <c r="E13" s="67"/>
      <c r="F13" s="67"/>
      <c r="G13" s="59" t="s">
        <v>9</v>
      </c>
      <c r="H13" s="62"/>
      <c r="I13" s="76"/>
      <c r="J13" s="75"/>
      <c r="K13" s="59" t="s">
        <v>9</v>
      </c>
      <c r="L13" s="62"/>
    </row>
    <row r="14" spans="1:12" ht="18.75" customHeight="1">
      <c r="A14" s="66"/>
      <c r="B14" s="67"/>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66"/>
      <c r="B15" s="67"/>
      <c r="C15" s="7" t="s">
        <v>5</v>
      </c>
      <c r="D15" s="8">
        <f>VLOOKUP(D3,'Your Order'!$A:$O,13,FALSE)</f>
        <v>10</v>
      </c>
      <c r="E15" s="67"/>
      <c r="F15" s="67"/>
      <c r="G15" s="7" t="s">
        <v>5</v>
      </c>
      <c r="H15" s="8">
        <f>VLOOKUP(H3,'Your Order'!$A:$O,13,FALSE)</f>
        <v>72</v>
      </c>
      <c r="I15" s="74"/>
      <c r="J15" s="75"/>
      <c r="K15" s="7" t="s">
        <v>5</v>
      </c>
      <c r="L15" s="20">
        <f>VLOOKUP(L3,'Your Order'!$A:$O,13,FALSE)</f>
        <v>10</v>
      </c>
    </row>
    <row r="16" spans="1:12" ht="18.75" customHeight="1">
      <c r="A16" s="1"/>
      <c r="B16" s="2"/>
      <c r="C16" s="2"/>
      <c r="D16" s="2"/>
      <c r="E16" s="2"/>
      <c r="F16" s="2"/>
      <c r="G16" s="2"/>
      <c r="H16" s="2"/>
      <c r="I16" s="48"/>
      <c r="J16" s="48"/>
      <c r="K16" s="2"/>
      <c r="L16" s="18"/>
    </row>
    <row r="17" spans="1:12" ht="18.75" customHeight="1">
      <c r="A17" s="66"/>
      <c r="B17" s="67"/>
      <c r="C17" s="4" t="s">
        <v>0</v>
      </c>
      <c r="D17" s="14" t="s">
        <v>143</v>
      </c>
      <c r="E17" s="67"/>
      <c r="F17" s="67"/>
      <c r="G17" s="4" t="s">
        <v>0</v>
      </c>
      <c r="H17" s="14" t="s">
        <v>144</v>
      </c>
      <c r="I17" s="70"/>
      <c r="J17" s="71"/>
      <c r="K17" s="4" t="s">
        <v>0</v>
      </c>
      <c r="L17" s="22" t="s">
        <v>145</v>
      </c>
    </row>
    <row r="18" spans="1:12" ht="18.75" customHeight="1">
      <c r="A18" s="66"/>
      <c r="B18" s="67"/>
      <c r="C18" s="4" t="s">
        <v>1</v>
      </c>
      <c r="D18" s="8" t="str">
        <f>VLOOKUP(D17,'Your Order'!$A:$O,2,FALSE)</f>
        <v>5206962099792</v>
      </c>
      <c r="E18" s="67"/>
      <c r="F18" s="67"/>
      <c r="G18" s="4" t="s">
        <v>1</v>
      </c>
      <c r="H18" s="8" t="str">
        <f>VLOOKUP(H17,'Your Order'!$A:$O,2,FALSE)</f>
        <v>5206962100771</v>
      </c>
      <c r="I18" s="70"/>
      <c r="J18" s="71"/>
      <c r="K18" s="4" t="s">
        <v>1</v>
      </c>
      <c r="L18" s="20" t="str">
        <f>VLOOKUP(L17,'Your Order'!$A:$O,2,FALSE)</f>
        <v>5206962101167</v>
      </c>
    </row>
    <row r="19" spans="1:12" ht="18.75" customHeight="1">
      <c r="A19" s="66"/>
      <c r="B19" s="67"/>
      <c r="C19" s="4" t="s">
        <v>7</v>
      </c>
      <c r="D19" s="8">
        <f>VLOOKUP(D17,'Your Order'!$A:$O,3,FALSE)</f>
        <v>552</v>
      </c>
      <c r="E19" s="67"/>
      <c r="F19" s="67"/>
      <c r="G19" s="4" t="s">
        <v>7</v>
      </c>
      <c r="H19" s="8">
        <f>VLOOKUP(H17,'Your Order'!$A:$O,3,FALSE)</f>
        <v>550</v>
      </c>
      <c r="I19" s="70"/>
      <c r="J19" s="71"/>
      <c r="K19" s="4" t="s">
        <v>7</v>
      </c>
      <c r="L19" s="20">
        <f>VLOOKUP(L17,'Your Order'!$A:$O,3,FALSE)</f>
        <v>665</v>
      </c>
    </row>
    <row r="20" spans="1:12" ht="33.75">
      <c r="A20" s="66"/>
      <c r="B20" s="67"/>
      <c r="C20" s="4" t="s">
        <v>2</v>
      </c>
      <c r="D20" s="8" t="str">
        <f>VLOOKUP(D17,'Your Order'!$A:$O,5,FALSE)</f>
        <v>PENCIL CASE ROUND MATE D.554</v>
      </c>
      <c r="E20" s="67"/>
      <c r="F20" s="67"/>
      <c r="G20" s="4" t="s">
        <v>2</v>
      </c>
      <c r="H20" s="8" t="str">
        <f>VLOOKUP(H17,'Your Order'!$A:$O,5,FALSE)</f>
        <v>OVAL PENCIL CASE W 1 ZIPPER MATE D.554</v>
      </c>
      <c r="I20" s="70"/>
      <c r="J20" s="71"/>
      <c r="K20" s="4" t="s">
        <v>2</v>
      </c>
      <c r="L20" s="20" t="str">
        <f>VLOOKUP(L17,'Your Order'!$A:$O,5,FALSE)</f>
        <v>BACKPACK WITH FRONT POCKET MATE D.555</v>
      </c>
    </row>
    <row r="21" spans="1:12" ht="18.75" customHeight="1">
      <c r="A21" s="66"/>
      <c r="B21" s="67"/>
      <c r="C21" s="4" t="s">
        <v>130</v>
      </c>
      <c r="D21" s="8" t="str">
        <f>VLOOKUP(D17,'Your Order'!$A:$O,6,FALSE)</f>
        <v>22,5LX8HX8W</v>
      </c>
      <c r="E21" s="67"/>
      <c r="F21" s="67"/>
      <c r="G21" s="4" t="s">
        <v>130</v>
      </c>
      <c r="H21" s="8" t="str">
        <f>VLOOKUP(H17,'Your Order'!$A:$O,6,FALSE)</f>
        <v>22,5LX8HX5,5W</v>
      </c>
      <c r="I21" s="70"/>
      <c r="J21" s="71"/>
      <c r="K21" s="4" t="s">
        <v>130</v>
      </c>
      <c r="L21" s="20" t="str">
        <f>VLOOKUP(L17,'Your Order'!$A:$O,6,FALSE)</f>
        <v>45H*31W*15L cm</v>
      </c>
    </row>
    <row r="22" spans="1:12" ht="18.75" customHeight="1">
      <c r="A22" s="66"/>
      <c r="B22" s="67"/>
      <c r="C22" s="4" t="s">
        <v>129</v>
      </c>
      <c r="D22" s="31">
        <f>VLOOKUP(D17,'Your Order'!$A:$O,7,FALSE)</f>
        <v>0</v>
      </c>
      <c r="E22" s="67"/>
      <c r="F22" s="67"/>
      <c r="G22" s="4" t="s">
        <v>129</v>
      </c>
      <c r="H22" s="31">
        <f>VLOOKUP(H17,'Your Order'!$A:$O,7,FALSE)</f>
        <v>0</v>
      </c>
      <c r="I22" s="70"/>
      <c r="J22" s="71"/>
      <c r="K22" s="4" t="s">
        <v>129</v>
      </c>
      <c r="L22" s="32">
        <f>VLOOKUP(L17,'Your Order'!$A:$O,7,FALSE)</f>
        <v>28</v>
      </c>
    </row>
    <row r="23" spans="1:12" ht="18.75" customHeight="1">
      <c r="A23" s="66"/>
      <c r="B23" s="67"/>
      <c r="C23" s="4" t="s">
        <v>386</v>
      </c>
      <c r="D23" s="49">
        <f>VLOOKUP(D17,'Your Order'!$A:$O,8,FALSE)</f>
        <v>4</v>
      </c>
      <c r="E23" s="67"/>
      <c r="F23" s="67"/>
      <c r="G23" s="4" t="s">
        <v>386</v>
      </c>
      <c r="H23" s="49">
        <f>VLOOKUP(H17,'Your Order'!$A:$O,8,FALSE)</f>
        <v>5</v>
      </c>
      <c r="I23" s="70"/>
      <c r="J23" s="71"/>
      <c r="K23" s="4" t="s">
        <v>386</v>
      </c>
      <c r="L23" s="54">
        <f>VLOOKUP(L17,'Your Order'!$A:$O,8,FALSE)</f>
        <v>28</v>
      </c>
    </row>
    <row r="24" spans="1:12" ht="18.75" customHeight="1">
      <c r="A24" s="66"/>
      <c r="B24" s="67"/>
      <c r="C24" s="6" t="s">
        <v>11</v>
      </c>
      <c r="D24" s="49">
        <f>VLOOKUP(D17,'Your Order'!$A:$O,9,FALSE)</f>
        <v>2</v>
      </c>
      <c r="E24" s="67"/>
      <c r="F24" s="67"/>
      <c r="G24" s="6" t="s">
        <v>11</v>
      </c>
      <c r="H24" s="49">
        <f>VLOOKUP(H17,'Your Order'!$A:$O,9,FALSE)</f>
        <v>2.5</v>
      </c>
      <c r="I24" s="70"/>
      <c r="J24" s="71"/>
      <c r="K24" s="6" t="s">
        <v>11</v>
      </c>
      <c r="L24" s="54">
        <f>VLOOKUP(L17,'Your Order'!$A:$O,9,FALSE)</f>
        <v>14</v>
      </c>
    </row>
    <row r="25" spans="1:12" ht="18.75" customHeight="1">
      <c r="A25" s="66"/>
      <c r="B25" s="67"/>
      <c r="C25" s="6" t="s">
        <v>10</v>
      </c>
      <c r="D25" s="49">
        <f>VLOOKUP(D17,'Your Order'!$A:$O,10,FALSE)</f>
        <v>1.9</v>
      </c>
      <c r="E25" s="67"/>
      <c r="F25" s="67"/>
      <c r="G25" s="6" t="s">
        <v>10</v>
      </c>
      <c r="H25" s="49">
        <f>VLOOKUP(H17,'Your Order'!$A:$O,10,FALSE)</f>
        <v>2.375</v>
      </c>
      <c r="I25" s="70"/>
      <c r="J25" s="71"/>
      <c r="K25" s="6" t="s">
        <v>10</v>
      </c>
      <c r="L25" s="54">
        <f>VLOOKUP(L17,'Your Order'!$A:$O,10,FALSE)</f>
        <v>13.299999999999999</v>
      </c>
    </row>
    <row r="26" spans="1:12" ht="18.75" customHeight="1" thickBot="1">
      <c r="A26" s="66"/>
      <c r="B26" s="67"/>
      <c r="C26" s="6" t="s">
        <v>12</v>
      </c>
      <c r="D26" s="12">
        <f>VLOOKUP(D17,'Your Order'!$A:$O,11,FALSE)</f>
        <v>72</v>
      </c>
      <c r="E26" s="67"/>
      <c r="F26" s="67"/>
      <c r="G26" s="6" t="s">
        <v>12</v>
      </c>
      <c r="H26" s="12">
        <f>VLOOKUP(H17,'Your Order'!$A:$O,11,FALSE)</f>
        <v>72</v>
      </c>
      <c r="I26" s="70"/>
      <c r="J26" s="71"/>
      <c r="K26" s="6" t="s">
        <v>12</v>
      </c>
      <c r="L26" s="19">
        <f>VLOOKUP(L17,'Your Order'!$A:$O,11,FALSE)</f>
        <v>10</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str">
        <f>VLOOKUP(H17,'Your Order'!$A:$O,12,FALSE)</f>
        <v>May 2018</v>
      </c>
      <c r="I28" s="70"/>
      <c r="J28" s="71"/>
      <c r="K28" s="6" t="s">
        <v>4</v>
      </c>
      <c r="L28" s="61" t="str">
        <f>VLOOKUP(L17,'Your Order'!$A:$O,12,FALSE)</f>
        <v>May 2018</v>
      </c>
    </row>
    <row r="29" spans="1:12" ht="18.75" customHeight="1">
      <c r="A29" s="66"/>
      <c r="B29" s="67"/>
      <c r="C29" s="7" t="s">
        <v>5</v>
      </c>
      <c r="D29" s="8">
        <f>VLOOKUP(D17,'Your Order'!$A:$O,13,FALSE)</f>
        <v>36</v>
      </c>
      <c r="E29" s="67"/>
      <c r="F29" s="67"/>
      <c r="G29" s="7" t="s">
        <v>5</v>
      </c>
      <c r="H29" s="8">
        <f>VLOOKUP(H17,'Your Order'!$A:$O,13,FALSE)</f>
        <v>72</v>
      </c>
      <c r="I29" s="70"/>
      <c r="J29" s="71"/>
      <c r="K29" s="7" t="s">
        <v>5</v>
      </c>
      <c r="L29" s="20">
        <f>VLOOKUP(L17,'Your Order'!$A:$O,13,FALSE)</f>
        <v>10</v>
      </c>
    </row>
    <row r="30" spans="1:12" ht="18.75" customHeight="1">
      <c r="A30" s="1"/>
      <c r="B30" s="2"/>
      <c r="C30" s="2"/>
      <c r="D30" s="2"/>
      <c r="E30" s="2"/>
      <c r="F30" s="2"/>
      <c r="G30" s="2"/>
      <c r="H30" s="2"/>
      <c r="I30" s="48"/>
      <c r="J30" s="48"/>
      <c r="K30" s="2"/>
      <c r="L30" s="18"/>
    </row>
    <row r="31" spans="1:12" ht="18.75" customHeight="1">
      <c r="A31" s="66"/>
      <c r="B31" s="67"/>
      <c r="C31" s="4" t="s">
        <v>0</v>
      </c>
      <c r="D31" s="14" t="s">
        <v>146</v>
      </c>
      <c r="E31" s="67"/>
      <c r="F31" s="67"/>
      <c r="G31" s="4" t="s">
        <v>0</v>
      </c>
      <c r="H31" s="14" t="s">
        <v>147</v>
      </c>
      <c r="I31" s="70"/>
      <c r="J31" s="71"/>
      <c r="K31" s="4" t="s">
        <v>0</v>
      </c>
      <c r="L31" s="22" t="s">
        <v>148</v>
      </c>
    </row>
    <row r="32" spans="1:12" ht="18.75" customHeight="1">
      <c r="A32" s="66"/>
      <c r="B32" s="67"/>
      <c r="C32" s="4" t="s">
        <v>1</v>
      </c>
      <c r="D32" s="8" t="str">
        <f>VLOOKUP(D31,'Your Order'!$A:$O,2,FALSE)</f>
        <v>5206962099815</v>
      </c>
      <c r="E32" s="67"/>
      <c r="F32" s="67"/>
      <c r="G32" s="4" t="s">
        <v>1</v>
      </c>
      <c r="H32" s="8" t="str">
        <f>VLOOKUP(H31,'Your Order'!$A:$O,2,FALSE)</f>
        <v>5206962100801</v>
      </c>
      <c r="I32" s="70"/>
      <c r="J32" s="71"/>
      <c r="K32" s="4" t="s">
        <v>1</v>
      </c>
      <c r="L32" s="20" t="str">
        <f>VLOOKUP(L31,'Your Order'!$A:$O,2,FALSE)</f>
        <v>5206962101365</v>
      </c>
    </row>
    <row r="33" spans="1:12" ht="18.75" customHeight="1">
      <c r="A33" s="66"/>
      <c r="B33" s="67"/>
      <c r="C33" s="4" t="s">
        <v>7</v>
      </c>
      <c r="D33" s="8">
        <f>VLOOKUP(D31,'Your Order'!$A:$O,3,FALSE)</f>
        <v>552</v>
      </c>
      <c r="E33" s="67"/>
      <c r="F33" s="67"/>
      <c r="G33" s="4" t="s">
        <v>7</v>
      </c>
      <c r="H33" s="8">
        <f>VLOOKUP(H31,'Your Order'!$A:$O,3,FALSE)</f>
        <v>550</v>
      </c>
      <c r="I33" s="70"/>
      <c r="J33" s="71"/>
      <c r="K33" s="4" t="s">
        <v>7</v>
      </c>
      <c r="L33" s="20">
        <f>VLOOKUP(L31,'Your Order'!$A:$O,3,FALSE)</f>
        <v>665</v>
      </c>
    </row>
    <row r="34" spans="1:12" ht="33.75">
      <c r="A34" s="66"/>
      <c r="B34" s="67"/>
      <c r="C34" s="4" t="s">
        <v>2</v>
      </c>
      <c r="D34" s="8" t="str">
        <f>VLOOKUP(D31,'Your Order'!$A:$O,5,FALSE)</f>
        <v>PENCIL CASE ROUND MATE D.555</v>
      </c>
      <c r="E34" s="67"/>
      <c r="F34" s="67"/>
      <c r="G34" s="4" t="s">
        <v>2</v>
      </c>
      <c r="H34" s="8" t="str">
        <f>VLOOKUP(H31,'Your Order'!$A:$O,5,FALSE)</f>
        <v>OVAL PENCIL CASE W 1 ZIPPER MATE D.555</v>
      </c>
      <c r="I34" s="70"/>
      <c r="J34" s="71"/>
      <c r="K34" s="4" t="s">
        <v>2</v>
      </c>
      <c r="L34" s="20" t="str">
        <f>VLOOKUP(L31,'Your Order'!$A:$O,5,FALSE)</f>
        <v>BACKPACK WITH FRONT POCKET MATE D.547</v>
      </c>
    </row>
    <row r="35" spans="1:12" ht="18.75" customHeight="1">
      <c r="A35" s="66"/>
      <c r="B35" s="67"/>
      <c r="C35" s="4" t="s">
        <v>130</v>
      </c>
      <c r="D35" s="8" t="str">
        <f>VLOOKUP(D31,'Your Order'!$A:$O,6,FALSE)</f>
        <v>22,5LX8HX8W</v>
      </c>
      <c r="E35" s="67"/>
      <c r="F35" s="67"/>
      <c r="G35" s="4" t="s">
        <v>130</v>
      </c>
      <c r="H35" s="8" t="str">
        <f>VLOOKUP(H31,'Your Order'!$A:$O,6,FALSE)</f>
        <v>22,5LX8HX5,5W</v>
      </c>
      <c r="I35" s="70"/>
      <c r="J35" s="71"/>
      <c r="K35" s="4" t="s">
        <v>130</v>
      </c>
      <c r="L35" s="20" t="str">
        <f>VLOOKUP(L31,'Your Order'!$A:$O,6,FALSE)</f>
        <v>45H*31W*15L cm</v>
      </c>
    </row>
    <row r="36" spans="1:12" ht="18.75" customHeight="1">
      <c r="A36" s="66"/>
      <c r="B36" s="67"/>
      <c r="C36" s="4" t="s">
        <v>129</v>
      </c>
      <c r="D36" s="31">
        <f>VLOOKUP(D31,'Your Order'!$A:$O,7,FALSE)</f>
        <v>0</v>
      </c>
      <c r="E36" s="67"/>
      <c r="F36" s="67"/>
      <c r="G36" s="4" t="s">
        <v>129</v>
      </c>
      <c r="H36" s="31">
        <f>VLOOKUP(H31,'Your Order'!$A:$O,7,FALSE)</f>
        <v>0</v>
      </c>
      <c r="I36" s="70"/>
      <c r="J36" s="71"/>
      <c r="K36" s="4" t="s">
        <v>129</v>
      </c>
      <c r="L36" s="32">
        <f>VLOOKUP(L31,'Your Order'!$A:$O,7,FALSE)</f>
        <v>28</v>
      </c>
    </row>
    <row r="37" spans="1:12" ht="18.75" customHeight="1">
      <c r="A37" s="66"/>
      <c r="B37" s="67"/>
      <c r="C37" s="4" t="s">
        <v>386</v>
      </c>
      <c r="D37" s="49">
        <f>VLOOKUP(D31,'Your Order'!$A:$O,8,FALSE)</f>
        <v>4</v>
      </c>
      <c r="E37" s="67"/>
      <c r="F37" s="67"/>
      <c r="G37" s="4" t="s">
        <v>386</v>
      </c>
      <c r="H37" s="49">
        <f>VLOOKUP(H31,'Your Order'!$A:$O,8,FALSE)</f>
        <v>5</v>
      </c>
      <c r="I37" s="70"/>
      <c r="J37" s="71"/>
      <c r="K37" s="4" t="s">
        <v>386</v>
      </c>
      <c r="L37" s="54">
        <f>VLOOKUP(L31,'Your Order'!$A:$O,8,FALSE)</f>
        <v>28</v>
      </c>
    </row>
    <row r="38" spans="1:12" ht="18.75" customHeight="1">
      <c r="A38" s="66"/>
      <c r="B38" s="67"/>
      <c r="C38" s="6" t="s">
        <v>11</v>
      </c>
      <c r="D38" s="49">
        <f>VLOOKUP(D31,'Your Order'!$A:$O,9,FALSE)</f>
        <v>2</v>
      </c>
      <c r="E38" s="67"/>
      <c r="F38" s="67"/>
      <c r="G38" s="6" t="s">
        <v>11</v>
      </c>
      <c r="H38" s="49">
        <f>VLOOKUP(H31,'Your Order'!$A:$O,9,FALSE)</f>
        <v>2.5</v>
      </c>
      <c r="I38" s="70"/>
      <c r="J38" s="71"/>
      <c r="K38" s="6" t="s">
        <v>11</v>
      </c>
      <c r="L38" s="54">
        <f>VLOOKUP(L31,'Your Order'!$A:$O,9,FALSE)</f>
        <v>14</v>
      </c>
    </row>
    <row r="39" spans="1:12" ht="18.75" customHeight="1">
      <c r="A39" s="66"/>
      <c r="B39" s="67"/>
      <c r="C39" s="6" t="s">
        <v>10</v>
      </c>
      <c r="D39" s="49">
        <f>VLOOKUP(D31,'Your Order'!$A:$O,10,FALSE)</f>
        <v>1.9</v>
      </c>
      <c r="E39" s="67"/>
      <c r="F39" s="67"/>
      <c r="G39" s="6" t="s">
        <v>10</v>
      </c>
      <c r="H39" s="49">
        <f>VLOOKUP(H31,'Your Order'!$A:$O,10,FALSE)</f>
        <v>2.375</v>
      </c>
      <c r="I39" s="70"/>
      <c r="J39" s="71"/>
      <c r="K39" s="6" t="s">
        <v>10</v>
      </c>
      <c r="L39" s="54">
        <f>VLOOKUP(L31,'Your Order'!$A:$O,10,FALSE)</f>
        <v>13.299999999999999</v>
      </c>
    </row>
    <row r="40" spans="1:12" ht="18.75" customHeight="1" thickBot="1">
      <c r="A40" s="66"/>
      <c r="B40" s="67"/>
      <c r="C40" s="6" t="s">
        <v>12</v>
      </c>
      <c r="D40" s="12">
        <f>VLOOKUP(D31,'Your Order'!$A:$O,11,FALSE)</f>
        <v>72</v>
      </c>
      <c r="E40" s="67"/>
      <c r="F40" s="67"/>
      <c r="G40" s="6" t="s">
        <v>12</v>
      </c>
      <c r="H40" s="12">
        <f>VLOOKUP(H31,'Your Order'!$A:$O,11,FALSE)</f>
        <v>72</v>
      </c>
      <c r="I40" s="70"/>
      <c r="J40" s="71"/>
      <c r="K40" s="6" t="s">
        <v>12</v>
      </c>
      <c r="L40" s="19">
        <f>VLOOKUP(L31,'Your Order'!$A:$O,11,FALSE)</f>
        <v>10</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str">
        <f>VLOOKUP(D31,'Your Order'!$A:$O,12,FALSE)</f>
        <v>May 2018</v>
      </c>
      <c r="E42" s="67"/>
      <c r="F42" s="67"/>
      <c r="G42" s="6" t="s">
        <v>4</v>
      </c>
      <c r="H42" s="60" t="str">
        <f>VLOOKUP(H31,'Your Order'!$A:$O,12,FALSE)</f>
        <v>May 2018</v>
      </c>
      <c r="I42" s="70"/>
      <c r="J42" s="71"/>
      <c r="K42" s="6" t="s">
        <v>4</v>
      </c>
      <c r="L42" s="61" t="str">
        <f>VLOOKUP(L31,'Your Order'!$A:$O,12,FALSE)</f>
        <v>May 2018</v>
      </c>
    </row>
    <row r="43" spans="1:12" ht="18.75" customHeight="1">
      <c r="A43" s="66"/>
      <c r="B43" s="67"/>
      <c r="C43" s="7" t="s">
        <v>5</v>
      </c>
      <c r="D43" s="8">
        <f>VLOOKUP(D31,'Your Order'!$A:$O,13,FALSE)</f>
        <v>36</v>
      </c>
      <c r="E43" s="67"/>
      <c r="F43" s="67"/>
      <c r="G43" s="7" t="s">
        <v>5</v>
      </c>
      <c r="H43" s="8">
        <f>VLOOKUP(H31,'Your Order'!$A:$O,13,FALSE)</f>
        <v>72</v>
      </c>
      <c r="I43" s="70"/>
      <c r="J43" s="71"/>
      <c r="K43" s="7" t="s">
        <v>5</v>
      </c>
      <c r="L43" s="20">
        <f>VLOOKUP(L31,'Your Order'!$A:$O,13,FALSE)</f>
        <v>10</v>
      </c>
    </row>
    <row r="44" spans="1:12" ht="18.75" customHeight="1">
      <c r="A44" s="1"/>
      <c r="B44" s="2"/>
      <c r="C44" s="2"/>
      <c r="D44" s="2"/>
      <c r="E44" s="2"/>
      <c r="F44" s="2"/>
      <c r="G44" s="2"/>
      <c r="H44" s="2"/>
      <c r="I44" s="48"/>
      <c r="J44" s="48"/>
      <c r="K44" s="2"/>
      <c r="L44" s="18"/>
    </row>
    <row r="45" spans="1:12" ht="18.75" customHeight="1">
      <c r="A45" s="66"/>
      <c r="B45" s="67"/>
      <c r="C45" s="4" t="s">
        <v>0</v>
      </c>
      <c r="D45" s="14" t="s">
        <v>149</v>
      </c>
      <c r="E45" s="67"/>
      <c r="F45" s="67"/>
      <c r="G45" s="4" t="s">
        <v>0</v>
      </c>
      <c r="H45" s="14" t="s">
        <v>150</v>
      </c>
      <c r="I45" s="70"/>
      <c r="J45" s="71"/>
      <c r="K45" s="4" t="s">
        <v>0</v>
      </c>
      <c r="L45" s="22" t="s">
        <v>151</v>
      </c>
    </row>
    <row r="46" spans="1:12" ht="18.75" customHeight="1">
      <c r="A46" s="66"/>
      <c r="B46" s="67"/>
      <c r="C46" s="4" t="s">
        <v>1</v>
      </c>
      <c r="D46" s="8" t="str">
        <f>VLOOKUP(D45,'Your Order'!$A:$O,2,FALSE)</f>
        <v>5206962101280</v>
      </c>
      <c r="E46" s="67"/>
      <c r="F46" s="67"/>
      <c r="G46" s="4" t="s">
        <v>1</v>
      </c>
      <c r="H46" s="8" t="str">
        <f>VLOOKUP(H45,'Your Order'!$A:$O,2,FALSE)</f>
        <v>5206962100894</v>
      </c>
      <c r="I46" s="70"/>
      <c r="J46" s="71"/>
      <c r="K46" s="4" t="s">
        <v>1</v>
      </c>
      <c r="L46" s="20" t="str">
        <f>VLOOKUP(L45,'Your Order'!$A:$O,2,FALSE)</f>
        <v>5206962101402</v>
      </c>
    </row>
    <row r="47" spans="1:12" ht="18.75" customHeight="1">
      <c r="A47" s="66"/>
      <c r="B47" s="67"/>
      <c r="C47" s="4" t="s">
        <v>7</v>
      </c>
      <c r="D47" s="8">
        <f>VLOOKUP(D45,'Your Order'!$A:$O,3,FALSE)</f>
        <v>665</v>
      </c>
      <c r="E47" s="67"/>
      <c r="F47" s="67"/>
      <c r="G47" s="4" t="s">
        <v>7</v>
      </c>
      <c r="H47" s="8">
        <f>VLOOKUP(H45,'Your Order'!$A:$O,3,FALSE)</f>
        <v>550</v>
      </c>
      <c r="I47" s="70"/>
      <c r="J47" s="71"/>
      <c r="K47" s="4" t="s">
        <v>7</v>
      </c>
      <c r="L47" s="20">
        <f>VLOOKUP(L45,'Your Order'!$A:$O,3,FALSE)</f>
        <v>665</v>
      </c>
    </row>
    <row r="48" spans="1:12" ht="33.75">
      <c r="A48" s="66"/>
      <c r="B48" s="67"/>
      <c r="C48" s="4" t="s">
        <v>2</v>
      </c>
      <c r="D48" s="8" t="str">
        <f>VLOOKUP(D45,'Your Order'!$A:$O,5,FALSE)</f>
        <v>BACKPACK WITH FRONT POCKET MATE D.563</v>
      </c>
      <c r="E48" s="67"/>
      <c r="F48" s="67"/>
      <c r="G48" s="4" t="s">
        <v>2</v>
      </c>
      <c r="H48" s="8" t="str">
        <f>VLOOKUP(H45,'Your Order'!$A:$O,5,FALSE)</f>
        <v>OVAL PENCIL CASE W 1 ZIPPER MATE D.563</v>
      </c>
      <c r="I48" s="70"/>
      <c r="J48" s="71"/>
      <c r="K48" s="4" t="s">
        <v>2</v>
      </c>
      <c r="L48" s="20" t="str">
        <f>VLOOKUP(L45,'Your Order'!$A:$O,5,FALSE)</f>
        <v>BACKPACK WITH FRONT POCKET MATE D.564</v>
      </c>
    </row>
    <row r="49" spans="1:12" ht="18.75" customHeight="1">
      <c r="A49" s="66"/>
      <c r="B49" s="67"/>
      <c r="C49" s="4" t="s">
        <v>130</v>
      </c>
      <c r="D49" s="8" t="str">
        <f>VLOOKUP(D45,'Your Order'!$A:$O,6,FALSE)</f>
        <v>45H*31W*15L cm</v>
      </c>
      <c r="E49" s="67"/>
      <c r="F49" s="67"/>
      <c r="G49" s="4" t="s">
        <v>130</v>
      </c>
      <c r="H49" s="8" t="str">
        <f>VLOOKUP(H45,'Your Order'!$A:$O,6,FALSE)</f>
        <v>22,5LX5,5HX8W</v>
      </c>
      <c r="I49" s="70"/>
      <c r="J49" s="71"/>
      <c r="K49" s="4" t="s">
        <v>130</v>
      </c>
      <c r="L49" s="20" t="str">
        <f>VLOOKUP(L45,'Your Order'!$A:$O,6,FALSE)</f>
        <v>45H*31W*15L cm</v>
      </c>
    </row>
    <row r="50" spans="1:12" ht="18.75" customHeight="1">
      <c r="A50" s="66"/>
      <c r="B50" s="67"/>
      <c r="C50" s="4" t="s">
        <v>129</v>
      </c>
      <c r="D50" s="31">
        <f>VLOOKUP(D45,'Your Order'!$A:$O,7,FALSE)</f>
        <v>28</v>
      </c>
      <c r="E50" s="67"/>
      <c r="F50" s="67"/>
      <c r="G50" s="4" t="s">
        <v>129</v>
      </c>
      <c r="H50" s="31">
        <f>VLOOKUP(H45,'Your Order'!$A:$O,7,FALSE)</f>
        <v>0</v>
      </c>
      <c r="I50" s="70"/>
      <c r="J50" s="71"/>
      <c r="K50" s="4" t="s">
        <v>129</v>
      </c>
      <c r="L50" s="32">
        <f>VLOOKUP(L45,'Your Order'!$A:$O,7,FALSE)</f>
        <v>28</v>
      </c>
    </row>
    <row r="51" spans="1:12" ht="18.75" customHeight="1">
      <c r="A51" s="66"/>
      <c r="B51" s="67"/>
      <c r="C51" s="4" t="s">
        <v>386</v>
      </c>
      <c r="D51" s="49">
        <f>VLOOKUP(D45,'Your Order'!$A:$O,8,FALSE)</f>
        <v>28</v>
      </c>
      <c r="E51" s="67"/>
      <c r="F51" s="67"/>
      <c r="G51" s="4" t="s">
        <v>386</v>
      </c>
      <c r="H51" s="49">
        <f>VLOOKUP(H45,'Your Order'!$A:$O,8,FALSE)</f>
        <v>5</v>
      </c>
      <c r="I51" s="70"/>
      <c r="J51" s="71"/>
      <c r="K51" s="4" t="s">
        <v>386</v>
      </c>
      <c r="L51" s="54">
        <f>VLOOKUP(L45,'Your Order'!$A:$O,8,FALSE)</f>
        <v>28</v>
      </c>
    </row>
    <row r="52" spans="1:12" ht="18.75" customHeight="1">
      <c r="A52" s="66"/>
      <c r="B52" s="67"/>
      <c r="C52" s="6" t="s">
        <v>11</v>
      </c>
      <c r="D52" s="49">
        <f>VLOOKUP(D45,'Your Order'!$A:$O,9,FALSE)</f>
        <v>14</v>
      </c>
      <c r="E52" s="67"/>
      <c r="F52" s="67"/>
      <c r="G52" s="6" t="s">
        <v>11</v>
      </c>
      <c r="H52" s="49">
        <f>VLOOKUP(H45,'Your Order'!$A:$O,9,FALSE)</f>
        <v>2.5</v>
      </c>
      <c r="I52" s="70"/>
      <c r="J52" s="71"/>
      <c r="K52" s="6" t="s">
        <v>11</v>
      </c>
      <c r="L52" s="54">
        <f>VLOOKUP(L45,'Your Order'!$A:$O,9,FALSE)</f>
        <v>14</v>
      </c>
    </row>
    <row r="53" spans="1:12" ht="18.75" customHeight="1">
      <c r="A53" s="66"/>
      <c r="B53" s="67"/>
      <c r="C53" s="6" t="s">
        <v>10</v>
      </c>
      <c r="D53" s="49">
        <f>VLOOKUP(D45,'Your Order'!$A:$O,10,FALSE)</f>
        <v>13.299999999999999</v>
      </c>
      <c r="E53" s="67"/>
      <c r="F53" s="67"/>
      <c r="G53" s="6" t="s">
        <v>10</v>
      </c>
      <c r="H53" s="49">
        <f>VLOOKUP(H45,'Your Order'!$A:$O,10,FALSE)</f>
        <v>2.375</v>
      </c>
      <c r="I53" s="70"/>
      <c r="J53" s="71"/>
      <c r="K53" s="6" t="s">
        <v>10</v>
      </c>
      <c r="L53" s="54">
        <f>VLOOKUP(L45,'Your Order'!$A:$O,10,FALSE)</f>
        <v>13.299999999999999</v>
      </c>
    </row>
    <row r="54" spans="1:12" ht="18.75" customHeight="1" thickBot="1">
      <c r="A54" s="66"/>
      <c r="B54" s="67"/>
      <c r="C54" s="6" t="s">
        <v>12</v>
      </c>
      <c r="D54" s="12">
        <f>VLOOKUP(D45,'Your Order'!$A:$O,11,FALSE)</f>
        <v>10</v>
      </c>
      <c r="E54" s="67"/>
      <c r="F54" s="67"/>
      <c r="G54" s="6" t="s">
        <v>12</v>
      </c>
      <c r="H54" s="12">
        <f>VLOOKUP(H45,'Your Order'!$A:$O,11,FALSE)</f>
        <v>72</v>
      </c>
      <c r="I54" s="70"/>
      <c r="J54" s="71"/>
      <c r="K54" s="6" t="s">
        <v>12</v>
      </c>
      <c r="L54" s="19">
        <f>VLOOKUP(L45,'Your Order'!$A:$O,11,FALSE)</f>
        <v>10</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str">
        <f>VLOOKUP(D45,'Your Order'!$A:$O,12,FALSE)</f>
        <v>May 2018</v>
      </c>
      <c r="E56" s="67"/>
      <c r="F56" s="67"/>
      <c r="G56" s="6" t="s">
        <v>4</v>
      </c>
      <c r="H56" s="60" t="str">
        <f>VLOOKUP(H45,'Your Order'!$A:$O,12,FALSE)</f>
        <v>May 2018</v>
      </c>
      <c r="I56" s="70"/>
      <c r="J56" s="71"/>
      <c r="K56" s="6" t="s">
        <v>4</v>
      </c>
      <c r="L56" s="61" t="str">
        <f>VLOOKUP(L45,'Your Order'!$A:$O,12,FALSE)</f>
        <v>May 2018</v>
      </c>
    </row>
    <row r="57" spans="1:12" ht="18.75" customHeight="1" thickBot="1">
      <c r="A57" s="68"/>
      <c r="B57" s="69"/>
      <c r="C57" s="15" t="s">
        <v>5</v>
      </c>
      <c r="D57" s="16">
        <f>VLOOKUP(D45,'Your Order'!$A:$O,13,FALSE)</f>
        <v>10</v>
      </c>
      <c r="E57" s="69"/>
      <c r="F57" s="69"/>
      <c r="G57" s="15" t="s">
        <v>5</v>
      </c>
      <c r="H57" s="16">
        <f>VLOOKUP(H45,'Your Order'!$A:$O,13,FALSE)</f>
        <v>72</v>
      </c>
      <c r="I57" s="72"/>
      <c r="J57" s="73"/>
      <c r="K57" s="15" t="s">
        <v>5</v>
      </c>
      <c r="L57" s="23">
        <f>VLOOKUP(L45,'Your Order'!$A:$O,13,FALSE)</f>
        <v>10</v>
      </c>
    </row>
    <row r="58" spans="1:12" ht="37.5" customHeight="1" thickTop="1">
      <c r="A58" s="66"/>
      <c r="B58" s="67"/>
      <c r="C58" s="67"/>
      <c r="D58" s="67"/>
      <c r="E58" s="67"/>
      <c r="F58" s="67"/>
      <c r="G58" s="67"/>
      <c r="H58" s="67"/>
      <c r="I58" s="67"/>
      <c r="J58" s="67"/>
      <c r="K58" s="67"/>
      <c r="L58" s="80"/>
    </row>
    <row r="59" spans="1:12" ht="18.75" customHeight="1">
      <c r="A59" s="1"/>
      <c r="B59" s="2"/>
      <c r="C59" s="2"/>
      <c r="D59" s="2"/>
      <c r="E59" s="2"/>
      <c r="F59" s="2"/>
      <c r="G59" s="2"/>
      <c r="H59" s="2"/>
      <c r="I59" s="48"/>
      <c r="J59" s="48"/>
      <c r="K59" s="2"/>
      <c r="L59" s="18"/>
    </row>
    <row r="60" spans="1:12" ht="18.75" customHeight="1">
      <c r="A60" s="66"/>
      <c r="B60" s="67"/>
      <c r="C60" s="4" t="s">
        <v>0</v>
      </c>
      <c r="D60" s="14" t="s">
        <v>152</v>
      </c>
      <c r="E60" s="67"/>
      <c r="F60" s="67"/>
      <c r="G60" s="4" t="s">
        <v>0</v>
      </c>
      <c r="H60" s="14" t="s">
        <v>153</v>
      </c>
      <c r="I60" s="70"/>
      <c r="J60" s="71"/>
      <c r="K60" s="4" t="s">
        <v>0</v>
      </c>
      <c r="L60" s="22" t="s">
        <v>154</v>
      </c>
    </row>
    <row r="61" spans="1:12" ht="18.75" customHeight="1">
      <c r="A61" s="66"/>
      <c r="B61" s="67"/>
      <c r="C61" s="4" t="s">
        <v>1</v>
      </c>
      <c r="D61" s="8" t="str">
        <f>VLOOKUP(D60,'Your Order'!$A:$O,2,FALSE)</f>
        <v>5206962101044</v>
      </c>
      <c r="E61" s="67"/>
      <c r="F61" s="67"/>
      <c r="G61" s="4" t="s">
        <v>1</v>
      </c>
      <c r="H61" s="8" t="str">
        <f>VLOOKUP(H60,'Your Order'!$A:$O,2,FALSE)</f>
        <v>5206962101389</v>
      </c>
      <c r="I61" s="70"/>
      <c r="J61" s="71"/>
      <c r="K61" s="4" t="s">
        <v>1</v>
      </c>
      <c r="L61" s="20" t="str">
        <f>VLOOKUP(L60,'Your Order'!$A:$O,2,FALSE)</f>
        <v>5206962100955</v>
      </c>
    </row>
    <row r="62" spans="1:12" ht="18.75" customHeight="1">
      <c r="A62" s="66"/>
      <c r="B62" s="67"/>
      <c r="C62" s="4" t="s">
        <v>7</v>
      </c>
      <c r="D62" s="8">
        <f>VLOOKUP(D60,'Your Order'!$A:$O,3,FALSE)</f>
        <v>550</v>
      </c>
      <c r="E62" s="67"/>
      <c r="F62" s="67"/>
      <c r="G62" s="4" t="s">
        <v>7</v>
      </c>
      <c r="H62" s="8">
        <f>VLOOKUP(H60,'Your Order'!$A:$O,3,FALSE)</f>
        <v>665</v>
      </c>
      <c r="I62" s="70"/>
      <c r="J62" s="71"/>
      <c r="K62" s="4" t="s">
        <v>7</v>
      </c>
      <c r="L62" s="20">
        <f>VLOOKUP(L60,'Your Order'!$A:$O,3,FALSE)</f>
        <v>550</v>
      </c>
    </row>
    <row r="63" spans="1:12" ht="33.75">
      <c r="A63" s="66"/>
      <c r="B63" s="67"/>
      <c r="C63" s="4" t="s">
        <v>2</v>
      </c>
      <c r="D63" s="8" t="str">
        <f>VLOOKUP(D60,'Your Order'!$A:$O,5,FALSE)</f>
        <v>OVAL PENCIL CASE W 1 ZIPPER MATE D.564</v>
      </c>
      <c r="E63" s="67"/>
      <c r="F63" s="67"/>
      <c r="G63" s="4" t="s">
        <v>2</v>
      </c>
      <c r="H63" s="8" t="str">
        <f>VLOOKUP(H60,'Your Order'!$A:$O,5,FALSE)</f>
        <v>BACKPACK WITH FRONT POCKET MATE D.565</v>
      </c>
      <c r="I63" s="70"/>
      <c r="J63" s="71"/>
      <c r="K63" s="4" t="s">
        <v>2</v>
      </c>
      <c r="L63" s="20" t="str">
        <f>VLOOKUP(L60,'Your Order'!$A:$O,5,FALSE)</f>
        <v>OVAL PENCIL CASE W 1 ZIPPER MATE D.565</v>
      </c>
    </row>
    <row r="64" spans="1:12" ht="18.75" customHeight="1">
      <c r="A64" s="66"/>
      <c r="B64" s="67"/>
      <c r="C64" s="4" t="s">
        <v>130</v>
      </c>
      <c r="D64" s="8" t="str">
        <f>VLOOKUP(D60,'Your Order'!$A:$O,6,FALSE)</f>
        <v>22,5LX5,5HX8W</v>
      </c>
      <c r="E64" s="67"/>
      <c r="F64" s="67"/>
      <c r="G64" s="4" t="s">
        <v>130</v>
      </c>
      <c r="H64" s="8" t="str">
        <f>VLOOKUP(H60,'Your Order'!$A:$O,6,FALSE)</f>
        <v>45H*31W*15L cm</v>
      </c>
      <c r="I64" s="70"/>
      <c r="J64" s="71"/>
      <c r="K64" s="4" t="s">
        <v>130</v>
      </c>
      <c r="L64" s="20" t="str">
        <f>VLOOKUP(L60,'Your Order'!$A:$O,6,FALSE)</f>
        <v>22,5LX5,5HX8W</v>
      </c>
    </row>
    <row r="65" spans="1:12" ht="18.75" customHeight="1">
      <c r="A65" s="66"/>
      <c r="B65" s="67"/>
      <c r="C65" s="4" t="s">
        <v>129</v>
      </c>
      <c r="D65" s="31">
        <f>VLOOKUP(D60,'Your Order'!$A:$O,7,FALSE)</f>
        <v>0</v>
      </c>
      <c r="E65" s="67"/>
      <c r="F65" s="67"/>
      <c r="G65" s="4" t="s">
        <v>129</v>
      </c>
      <c r="H65" s="31">
        <f>VLOOKUP(H60,'Your Order'!$A:$O,7,FALSE)</f>
        <v>28</v>
      </c>
      <c r="I65" s="70"/>
      <c r="J65" s="71"/>
      <c r="K65" s="4" t="s">
        <v>129</v>
      </c>
      <c r="L65" s="32">
        <f>VLOOKUP(L60,'Your Order'!$A:$O,7,FALSE)</f>
        <v>0</v>
      </c>
    </row>
    <row r="66" spans="1:12" ht="18.75" customHeight="1">
      <c r="A66" s="66"/>
      <c r="B66" s="67"/>
      <c r="C66" s="4" t="s">
        <v>386</v>
      </c>
      <c r="D66" s="49">
        <f>VLOOKUP(D60,'Your Order'!$A:$O,8,FALSE)</f>
        <v>5</v>
      </c>
      <c r="E66" s="67"/>
      <c r="F66" s="67"/>
      <c r="G66" s="4" t="s">
        <v>386</v>
      </c>
      <c r="H66" s="49">
        <f>VLOOKUP(H60,'Your Order'!$A:$O,8,FALSE)</f>
        <v>28</v>
      </c>
      <c r="I66" s="70"/>
      <c r="J66" s="71"/>
      <c r="K66" s="4" t="s">
        <v>386</v>
      </c>
      <c r="L66" s="54">
        <f>VLOOKUP(L60,'Your Order'!$A:$O,8,FALSE)</f>
        <v>5</v>
      </c>
    </row>
    <row r="67" spans="1:12" ht="18.75" customHeight="1">
      <c r="A67" s="66"/>
      <c r="B67" s="67"/>
      <c r="C67" s="6" t="s">
        <v>11</v>
      </c>
      <c r="D67" s="49">
        <f>VLOOKUP(D60,'Your Order'!$A:$O,9,FALSE)</f>
        <v>2.5</v>
      </c>
      <c r="E67" s="67"/>
      <c r="F67" s="67"/>
      <c r="G67" s="6" t="s">
        <v>11</v>
      </c>
      <c r="H67" s="49">
        <f>VLOOKUP(H60,'Your Order'!$A:$O,9,FALSE)</f>
        <v>14</v>
      </c>
      <c r="I67" s="70"/>
      <c r="J67" s="71"/>
      <c r="K67" s="6" t="s">
        <v>11</v>
      </c>
      <c r="L67" s="54">
        <f>VLOOKUP(L60,'Your Order'!$A:$O,9,FALSE)</f>
        <v>2.5</v>
      </c>
    </row>
    <row r="68" spans="1:12" ht="18.75" customHeight="1">
      <c r="A68" s="66"/>
      <c r="B68" s="67"/>
      <c r="C68" s="6" t="s">
        <v>10</v>
      </c>
      <c r="D68" s="49">
        <f>VLOOKUP(D60,'Your Order'!$A:$O,10,FALSE)</f>
        <v>2.375</v>
      </c>
      <c r="E68" s="67"/>
      <c r="F68" s="67"/>
      <c r="G68" s="6" t="s">
        <v>10</v>
      </c>
      <c r="H68" s="49">
        <f>VLOOKUP(H60,'Your Order'!$A:$O,10,FALSE)</f>
        <v>13.299999999999999</v>
      </c>
      <c r="I68" s="70"/>
      <c r="J68" s="71"/>
      <c r="K68" s="6" t="s">
        <v>10</v>
      </c>
      <c r="L68" s="54">
        <f>VLOOKUP(L60,'Your Order'!$A:$O,10,FALSE)</f>
        <v>2.375</v>
      </c>
    </row>
    <row r="69" spans="1:12" ht="18.75" customHeight="1" thickBot="1">
      <c r="A69" s="66"/>
      <c r="B69" s="67"/>
      <c r="C69" s="6" t="s">
        <v>12</v>
      </c>
      <c r="D69" s="12">
        <f>VLOOKUP(D60,'Your Order'!$A:$O,11,FALSE)</f>
        <v>72</v>
      </c>
      <c r="E69" s="67"/>
      <c r="F69" s="67"/>
      <c r="G69" s="6" t="s">
        <v>12</v>
      </c>
      <c r="H69" s="12">
        <f>VLOOKUP(H60,'Your Order'!$A:$O,11,FALSE)</f>
        <v>10</v>
      </c>
      <c r="I69" s="70"/>
      <c r="J69" s="71"/>
      <c r="K69" s="6" t="s">
        <v>12</v>
      </c>
      <c r="L69" s="19">
        <f>VLOOKUP(L60,'Your Order'!$A:$O,11,FALSE)</f>
        <v>72</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str">
        <f>VLOOKUP(D60,'Your Order'!$A:$O,12,FALSE)</f>
        <v>May 2018</v>
      </c>
      <c r="E71" s="67"/>
      <c r="F71" s="67"/>
      <c r="G71" s="6" t="s">
        <v>4</v>
      </c>
      <c r="H71" s="60" t="str">
        <f>VLOOKUP(H60,'Your Order'!$A:$O,12,FALSE)</f>
        <v>May 2018</v>
      </c>
      <c r="I71" s="70"/>
      <c r="J71" s="71"/>
      <c r="K71" s="6" t="s">
        <v>4</v>
      </c>
      <c r="L71" s="61" t="str">
        <f>VLOOKUP(L60,'Your Order'!$A:$O,12,FALSE)</f>
        <v>May 2018</v>
      </c>
    </row>
    <row r="72" spans="1:12" ht="18.75" customHeight="1">
      <c r="A72" s="66"/>
      <c r="B72" s="67"/>
      <c r="C72" s="7" t="s">
        <v>5</v>
      </c>
      <c r="D72" s="8">
        <f>VLOOKUP(D60,'Your Order'!$A:$O,13,FALSE)</f>
        <v>72</v>
      </c>
      <c r="E72" s="67"/>
      <c r="F72" s="67"/>
      <c r="G72" s="7" t="s">
        <v>5</v>
      </c>
      <c r="H72" s="8">
        <f>VLOOKUP(H60,'Your Order'!$A:$O,13,FALSE)</f>
        <v>10</v>
      </c>
      <c r="I72" s="70"/>
      <c r="J72" s="71"/>
      <c r="K72" s="7" t="s">
        <v>5</v>
      </c>
      <c r="L72" s="20">
        <f>VLOOKUP(L60,'Your Order'!$A:$O,13,FALSE)</f>
        <v>72</v>
      </c>
    </row>
    <row r="73" spans="1:12" ht="18.75" customHeight="1">
      <c r="A73" s="1"/>
      <c r="B73" s="2"/>
      <c r="C73" s="2"/>
      <c r="D73" s="2"/>
      <c r="E73" s="2"/>
      <c r="F73" s="2"/>
      <c r="G73" s="2"/>
      <c r="H73" s="2"/>
      <c r="I73" s="48"/>
      <c r="J73" s="48"/>
      <c r="K73" s="2"/>
      <c r="L73" s="18"/>
    </row>
    <row r="74" spans="1:12" ht="18.75" customHeight="1">
      <c r="A74" s="66"/>
      <c r="B74" s="71"/>
      <c r="C74" s="4" t="s">
        <v>0</v>
      </c>
      <c r="D74" s="14" t="s">
        <v>155</v>
      </c>
      <c r="E74" s="67"/>
      <c r="F74" s="67"/>
      <c r="G74" s="4" t="s">
        <v>0</v>
      </c>
      <c r="H74" s="14" t="s">
        <v>156</v>
      </c>
      <c r="I74" s="70"/>
      <c r="J74" s="71"/>
      <c r="K74" s="4" t="s">
        <v>0</v>
      </c>
      <c r="L74" s="22" t="s">
        <v>157</v>
      </c>
    </row>
    <row r="75" spans="1:12" ht="18.75" customHeight="1">
      <c r="A75" s="66"/>
      <c r="B75" s="71"/>
      <c r="C75" s="4" t="s">
        <v>1</v>
      </c>
      <c r="D75" s="8" t="str">
        <f>VLOOKUP(D74,'Your Order'!$A:$O,2,FALSE)</f>
        <v>5206962101266</v>
      </c>
      <c r="E75" s="67"/>
      <c r="F75" s="67"/>
      <c r="G75" s="4" t="s">
        <v>1</v>
      </c>
      <c r="H75" s="8" t="str">
        <f>VLOOKUP(H74,'Your Order'!$A:$O,2,FALSE)</f>
        <v>5206962100863</v>
      </c>
      <c r="I75" s="70"/>
      <c r="J75" s="71"/>
      <c r="K75" s="4" t="s">
        <v>1</v>
      </c>
      <c r="L75" s="20" t="str">
        <f>VLOOKUP(L74,'Your Order'!$A:$O,2,FALSE)</f>
        <v>5206962101303</v>
      </c>
    </row>
    <row r="76" spans="1:12" ht="18.75" customHeight="1">
      <c r="A76" s="66"/>
      <c r="B76" s="71"/>
      <c r="C76" s="4" t="s">
        <v>7</v>
      </c>
      <c r="D76" s="8">
        <f>VLOOKUP(D74,'Your Order'!$A:$O,3,FALSE)</f>
        <v>665</v>
      </c>
      <c r="E76" s="67"/>
      <c r="F76" s="67"/>
      <c r="G76" s="4" t="s">
        <v>7</v>
      </c>
      <c r="H76" s="8">
        <f>VLOOKUP(H74,'Your Order'!$A:$O,3,FALSE)</f>
        <v>550</v>
      </c>
      <c r="I76" s="70"/>
      <c r="J76" s="71"/>
      <c r="K76" s="4" t="s">
        <v>7</v>
      </c>
      <c r="L76" s="20">
        <f>VLOOKUP(L74,'Your Order'!$A:$O,3,FALSE)</f>
        <v>665</v>
      </c>
    </row>
    <row r="77" spans="1:12" ht="33.75">
      <c r="A77" s="66"/>
      <c r="B77" s="71"/>
      <c r="C77" s="4" t="s">
        <v>2</v>
      </c>
      <c r="D77" s="8" t="str">
        <f>VLOOKUP(D74,'Your Order'!$A:$O,5,FALSE)</f>
        <v>BACKPACK WITH FRONT POCKET MATE D.655</v>
      </c>
      <c r="E77" s="67"/>
      <c r="F77" s="67"/>
      <c r="G77" s="4" t="s">
        <v>2</v>
      </c>
      <c r="H77" s="8" t="str">
        <f>VLOOKUP(H74,'Your Order'!$A:$O,5,FALSE)</f>
        <v>OVAL PENCIL CASE W 1 ZIPPER MATE D.655</v>
      </c>
      <c r="I77" s="70"/>
      <c r="J77" s="71"/>
      <c r="K77" s="4" t="s">
        <v>2</v>
      </c>
      <c r="L77" s="20" t="str">
        <f>VLOOKUP(L74,'Your Order'!$A:$O,5,FALSE)</f>
        <v>BACKPACK WITH FRONT POCKET MATE D.656</v>
      </c>
    </row>
    <row r="78" spans="1:12" ht="18.75" customHeight="1">
      <c r="A78" s="66"/>
      <c r="B78" s="71"/>
      <c r="C78" s="4" t="s">
        <v>130</v>
      </c>
      <c r="D78" s="8" t="str">
        <f>VLOOKUP(D74,'Your Order'!$A:$O,6,FALSE)</f>
        <v>45H*31W*15L cm</v>
      </c>
      <c r="E78" s="67"/>
      <c r="F78" s="67"/>
      <c r="G78" s="4" t="s">
        <v>130</v>
      </c>
      <c r="H78" s="8" t="str">
        <f>VLOOKUP(H74,'Your Order'!$A:$O,6,FALSE)</f>
        <v>22,5LX5,5HX8W</v>
      </c>
      <c r="I78" s="70"/>
      <c r="J78" s="71"/>
      <c r="K78" s="4" t="s">
        <v>130</v>
      </c>
      <c r="L78" s="20" t="str">
        <f>VLOOKUP(L74,'Your Order'!$A:$O,6,FALSE)</f>
        <v>45H*31W*15L cm</v>
      </c>
    </row>
    <row r="79" spans="1:12" ht="18.75" customHeight="1">
      <c r="A79" s="66"/>
      <c r="B79" s="71"/>
      <c r="C79" s="4" t="s">
        <v>129</v>
      </c>
      <c r="D79" s="31">
        <f>VLOOKUP(D74,'Your Order'!$A:$O,7,FALSE)</f>
        <v>28</v>
      </c>
      <c r="E79" s="67"/>
      <c r="F79" s="67"/>
      <c r="G79" s="4" t="s">
        <v>129</v>
      </c>
      <c r="H79" s="31">
        <f>VLOOKUP(H74,'Your Order'!$A:$O,7,FALSE)</f>
        <v>0</v>
      </c>
      <c r="I79" s="70"/>
      <c r="J79" s="71"/>
      <c r="K79" s="4" t="s">
        <v>129</v>
      </c>
      <c r="L79" s="32">
        <f>VLOOKUP(L74,'Your Order'!$A:$O,7,FALSE)</f>
        <v>28</v>
      </c>
    </row>
    <row r="80" spans="1:12" ht="18.75" customHeight="1">
      <c r="A80" s="66"/>
      <c r="B80" s="71"/>
      <c r="C80" s="4" t="s">
        <v>386</v>
      </c>
      <c r="D80" s="49">
        <f>VLOOKUP(D74,'Your Order'!$A:$O,8,FALSE)</f>
        <v>28</v>
      </c>
      <c r="E80" s="67"/>
      <c r="F80" s="67"/>
      <c r="G80" s="4" t="s">
        <v>386</v>
      </c>
      <c r="H80" s="49">
        <f>VLOOKUP(H74,'Your Order'!$A:$O,8,FALSE)</f>
        <v>5</v>
      </c>
      <c r="I80" s="70"/>
      <c r="J80" s="71"/>
      <c r="K80" s="4" t="s">
        <v>386</v>
      </c>
      <c r="L80" s="54">
        <f>VLOOKUP(L74,'Your Order'!$A:$O,8,FALSE)</f>
        <v>28</v>
      </c>
    </row>
    <row r="81" spans="1:12" ht="18.75" customHeight="1">
      <c r="A81" s="66"/>
      <c r="B81" s="71"/>
      <c r="C81" s="6" t="s">
        <v>11</v>
      </c>
      <c r="D81" s="49">
        <f>VLOOKUP(D74,'Your Order'!$A:$O,9,FALSE)</f>
        <v>14</v>
      </c>
      <c r="E81" s="67"/>
      <c r="F81" s="67"/>
      <c r="G81" s="6" t="s">
        <v>11</v>
      </c>
      <c r="H81" s="49">
        <f>VLOOKUP(H74,'Your Order'!$A:$O,9,FALSE)</f>
        <v>2.5</v>
      </c>
      <c r="I81" s="70"/>
      <c r="J81" s="71"/>
      <c r="K81" s="6" t="s">
        <v>11</v>
      </c>
      <c r="L81" s="54">
        <f>VLOOKUP(L74,'Your Order'!$A:$O,9,FALSE)</f>
        <v>14</v>
      </c>
    </row>
    <row r="82" spans="1:12" ht="18.75" customHeight="1">
      <c r="A82" s="66"/>
      <c r="B82" s="71"/>
      <c r="C82" s="6" t="s">
        <v>10</v>
      </c>
      <c r="D82" s="49">
        <f>VLOOKUP(D74,'Your Order'!$A:$O,10,FALSE)</f>
        <v>13.299999999999999</v>
      </c>
      <c r="E82" s="67"/>
      <c r="F82" s="67"/>
      <c r="G82" s="6" t="s">
        <v>10</v>
      </c>
      <c r="H82" s="49">
        <f>VLOOKUP(H74,'Your Order'!$A:$O,10,FALSE)</f>
        <v>2.375</v>
      </c>
      <c r="I82" s="70"/>
      <c r="J82" s="71"/>
      <c r="K82" s="6" t="s">
        <v>10</v>
      </c>
      <c r="L82" s="54">
        <f>VLOOKUP(L74,'Your Order'!$A:$O,10,FALSE)</f>
        <v>13.299999999999999</v>
      </c>
    </row>
    <row r="83" spans="1:12" ht="18.75" customHeight="1" thickBot="1">
      <c r="A83" s="66"/>
      <c r="B83" s="71"/>
      <c r="C83" s="6" t="s">
        <v>12</v>
      </c>
      <c r="D83" s="12">
        <f>VLOOKUP(D74,'Your Order'!$A:$O,11,FALSE)</f>
        <v>10</v>
      </c>
      <c r="E83" s="67"/>
      <c r="F83" s="67"/>
      <c r="G83" s="6" t="s">
        <v>12</v>
      </c>
      <c r="H83" s="12">
        <f>VLOOKUP(H74,'Your Order'!$A:$O,11,FALSE)</f>
        <v>72</v>
      </c>
      <c r="I83" s="70"/>
      <c r="J83" s="71"/>
      <c r="K83" s="6" t="s">
        <v>12</v>
      </c>
      <c r="L83" s="19">
        <f>VLOOKUP(L74,'Your Order'!$A:$O,11,FALSE)</f>
        <v>10</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str">
        <f>VLOOKUP(D74,'Your Order'!$A:$O,12,FALSE)</f>
        <v>May 2018</v>
      </c>
      <c r="E85" s="67"/>
      <c r="F85" s="67"/>
      <c r="G85" s="6" t="s">
        <v>4</v>
      </c>
      <c r="H85" s="60" t="str">
        <f>VLOOKUP(H74,'Your Order'!$A:$O,12,FALSE)</f>
        <v>May 2018</v>
      </c>
      <c r="I85" s="70"/>
      <c r="J85" s="71"/>
      <c r="K85" s="6" t="s">
        <v>4</v>
      </c>
      <c r="L85" s="61" t="str">
        <f>VLOOKUP(L74,'Your Order'!$A:$O,12,FALSE)</f>
        <v>May 2018</v>
      </c>
    </row>
    <row r="86" spans="1:12" ht="18.75" customHeight="1">
      <c r="A86" s="66"/>
      <c r="B86" s="71"/>
      <c r="C86" s="7" t="s">
        <v>5</v>
      </c>
      <c r="D86" s="8">
        <f>VLOOKUP(D74,'Your Order'!$A:$O,13,FALSE)</f>
        <v>10</v>
      </c>
      <c r="E86" s="67"/>
      <c r="F86" s="67"/>
      <c r="G86" s="7" t="s">
        <v>5</v>
      </c>
      <c r="H86" s="8">
        <f>VLOOKUP(H74,'Your Order'!$A:$O,13,FALSE)</f>
        <v>72</v>
      </c>
      <c r="I86" s="70"/>
      <c r="J86" s="71"/>
      <c r="K86" s="7" t="s">
        <v>5</v>
      </c>
      <c r="L86" s="20">
        <f>VLOOKUP(L74,'Your Order'!$A:$O,13,FALSE)</f>
        <v>10</v>
      </c>
    </row>
    <row r="87" spans="1:12" ht="18.75" customHeight="1">
      <c r="A87" s="17"/>
      <c r="B87" s="24"/>
      <c r="C87" s="24"/>
      <c r="D87" s="24"/>
      <c r="E87" s="24"/>
      <c r="F87" s="24"/>
      <c r="G87" s="24"/>
      <c r="H87" s="24"/>
      <c r="I87" s="24"/>
      <c r="J87" s="24"/>
      <c r="K87" s="24"/>
      <c r="L87" s="25"/>
    </row>
    <row r="88" spans="1:12" ht="18.75" customHeight="1">
      <c r="A88" s="66"/>
      <c r="B88" s="67"/>
      <c r="C88" s="4" t="s">
        <v>0</v>
      </c>
      <c r="D88" s="14" t="s">
        <v>158</v>
      </c>
      <c r="E88" s="67"/>
      <c r="F88" s="67"/>
      <c r="G88" s="4" t="s">
        <v>0</v>
      </c>
      <c r="H88" s="14"/>
      <c r="I88" s="70"/>
      <c r="J88" s="71"/>
      <c r="K88" s="4" t="s">
        <v>0</v>
      </c>
      <c r="L88" s="22"/>
    </row>
    <row r="89" spans="1:12" ht="18.75" customHeight="1">
      <c r="A89" s="66"/>
      <c r="B89" s="67"/>
      <c r="C89" s="4" t="s">
        <v>1</v>
      </c>
      <c r="D89" s="8" t="str">
        <f>VLOOKUP(D88,'Your Order'!$A:$O,2,FALSE)</f>
        <v>5206962100924</v>
      </c>
      <c r="E89" s="67"/>
      <c r="F89" s="67"/>
      <c r="G89" s="4" t="s">
        <v>1</v>
      </c>
      <c r="H89" s="8" t="e">
        <f>VLOOKUP(H88,'Your Order'!$A:$O,2,FALSE)</f>
        <v>#N/A</v>
      </c>
      <c r="I89" s="70"/>
      <c r="J89" s="71"/>
      <c r="K89" s="4" t="s">
        <v>1</v>
      </c>
      <c r="L89" s="20" t="e">
        <f>VLOOKUP(L88,'Your Order'!$A:$O,2,FALSE)</f>
        <v>#N/A</v>
      </c>
    </row>
    <row r="90" spans="1:12" ht="18.75" customHeight="1">
      <c r="A90" s="66"/>
      <c r="B90" s="67"/>
      <c r="C90" s="4" t="s">
        <v>7</v>
      </c>
      <c r="D90" s="8">
        <f>VLOOKUP(D88,'Your Order'!$A:$O,3,FALSE)</f>
        <v>550</v>
      </c>
      <c r="E90" s="67"/>
      <c r="F90" s="67"/>
      <c r="G90" s="4" t="s">
        <v>7</v>
      </c>
      <c r="H90" s="8" t="e">
        <f>VLOOKUP(H88,'Your Order'!$A:$O,3,FALSE)</f>
        <v>#N/A</v>
      </c>
      <c r="I90" s="70"/>
      <c r="J90" s="71"/>
      <c r="K90" s="4" t="s">
        <v>7</v>
      </c>
      <c r="L90" s="20" t="e">
        <f>VLOOKUP(L88,'Your Order'!$A:$O,3,FALSE)</f>
        <v>#N/A</v>
      </c>
    </row>
    <row r="91" spans="1:12" ht="33.75">
      <c r="A91" s="66"/>
      <c r="B91" s="67"/>
      <c r="C91" s="4" t="s">
        <v>2</v>
      </c>
      <c r="D91" s="8" t="str">
        <f>VLOOKUP(D88,'Your Order'!$A:$O,5,FALSE)</f>
        <v>OVAL PENCIL CASE W 1 ZIPPER MATE D.656</v>
      </c>
      <c r="E91" s="67"/>
      <c r="F91" s="67"/>
      <c r="G91" s="4" t="s">
        <v>2</v>
      </c>
      <c r="H91" s="8" t="e">
        <f>VLOOKUP(H88,'Your Order'!$A:$O,5,FALSE)</f>
        <v>#N/A</v>
      </c>
      <c r="I91" s="70"/>
      <c r="J91" s="71"/>
      <c r="K91" s="4" t="s">
        <v>2</v>
      </c>
      <c r="L91" s="20" t="e">
        <f>VLOOKUP(L88,'Your Order'!$A:$O,5,FALSE)</f>
        <v>#N/A</v>
      </c>
    </row>
    <row r="92" spans="1:12" ht="18.75" customHeight="1">
      <c r="A92" s="66"/>
      <c r="B92" s="67"/>
      <c r="C92" s="4" t="s">
        <v>130</v>
      </c>
      <c r="D92" s="8" t="str">
        <f>VLOOKUP(D88,'Your Order'!$A:$O,6,FALSE)</f>
        <v>22,5LX5,5HX8W</v>
      </c>
      <c r="E92" s="67"/>
      <c r="F92" s="67"/>
      <c r="G92" s="4" t="s">
        <v>130</v>
      </c>
      <c r="H92" s="8" t="e">
        <f>VLOOKUP(H88,'Your Order'!$A:$O,6,FALSE)</f>
        <v>#N/A</v>
      </c>
      <c r="I92" s="70"/>
      <c r="J92" s="71"/>
      <c r="K92" s="4" t="s">
        <v>130</v>
      </c>
      <c r="L92" s="20" t="e">
        <f>VLOOKUP(L88,'Your Order'!$A:$O,6,FALSE)</f>
        <v>#N/A</v>
      </c>
    </row>
    <row r="93" spans="1:12" ht="18.75" customHeight="1">
      <c r="A93" s="66"/>
      <c r="B93" s="67"/>
      <c r="C93" s="4" t="s">
        <v>129</v>
      </c>
      <c r="D93" s="31">
        <f>VLOOKUP(D88,'Your Order'!$A:$O,7,FALSE)</f>
        <v>0</v>
      </c>
      <c r="E93" s="67"/>
      <c r="F93" s="67"/>
      <c r="G93" s="4" t="s">
        <v>129</v>
      </c>
      <c r="H93" s="31" t="e">
        <f>VLOOKUP(H88,'Your Order'!$A:$O,7,FALSE)</f>
        <v>#N/A</v>
      </c>
      <c r="I93" s="70"/>
      <c r="J93" s="71"/>
      <c r="K93" s="4" t="s">
        <v>129</v>
      </c>
      <c r="L93" s="32" t="e">
        <f>VLOOKUP(L88,'Your Order'!$A:$O,7,FALSE)</f>
        <v>#N/A</v>
      </c>
    </row>
    <row r="94" spans="1:12" ht="18.75" customHeight="1">
      <c r="A94" s="66"/>
      <c r="B94" s="67"/>
      <c r="C94" s="4" t="s">
        <v>386</v>
      </c>
      <c r="D94" s="49">
        <f>VLOOKUP(D88,'Your Order'!$A:$O,8,FALSE)</f>
        <v>5</v>
      </c>
      <c r="E94" s="67"/>
      <c r="F94" s="67"/>
      <c r="G94" s="4" t="s">
        <v>386</v>
      </c>
      <c r="H94" s="10" t="e">
        <f>VLOOKUP(H88,'Your Order'!$A:$O,8,FALSE)</f>
        <v>#N/A</v>
      </c>
      <c r="I94" s="70"/>
      <c r="J94" s="71"/>
      <c r="K94" s="4" t="s">
        <v>386</v>
      </c>
      <c r="L94" s="21" t="e">
        <f>VLOOKUP(L88,'Your Order'!$A:$O,8,FALSE)</f>
        <v>#N/A</v>
      </c>
    </row>
    <row r="95" spans="1:12" ht="18.75" customHeight="1">
      <c r="A95" s="66"/>
      <c r="B95" s="67"/>
      <c r="C95" s="6" t="s">
        <v>11</v>
      </c>
      <c r="D95" s="49">
        <f>VLOOKUP(D88,'Your Order'!$A:$O,9,FALSE)</f>
        <v>2.5</v>
      </c>
      <c r="E95" s="67"/>
      <c r="F95" s="67"/>
      <c r="G95" s="6" t="s">
        <v>11</v>
      </c>
      <c r="H95" s="10" t="e">
        <f>VLOOKUP(H88,'Your Order'!$A:$O,9,FALSE)</f>
        <v>#N/A</v>
      </c>
      <c r="I95" s="70"/>
      <c r="J95" s="71"/>
      <c r="K95" s="6" t="s">
        <v>11</v>
      </c>
      <c r="L95" s="21" t="e">
        <f>VLOOKUP(L88,'Your Order'!$A:$O,9,FALSE)</f>
        <v>#N/A</v>
      </c>
    </row>
    <row r="96" spans="1:12" ht="18.75" customHeight="1">
      <c r="A96" s="66"/>
      <c r="B96" s="67"/>
      <c r="C96" s="6" t="s">
        <v>10</v>
      </c>
      <c r="D96" s="49">
        <f>VLOOKUP(D88,'Your Order'!$A:$O,10,FALSE)</f>
        <v>2.375</v>
      </c>
      <c r="E96" s="67"/>
      <c r="F96" s="67"/>
      <c r="G96" s="6" t="s">
        <v>10</v>
      </c>
      <c r="H96" s="10" t="e">
        <f>VLOOKUP(H88,'Your Order'!$A:$O,10,FALSE)</f>
        <v>#N/A</v>
      </c>
      <c r="I96" s="70"/>
      <c r="J96" s="71"/>
      <c r="K96" s="6" t="s">
        <v>10</v>
      </c>
      <c r="L96" s="21" t="e">
        <f>VLOOKUP(L88,'Your Order'!$A:$O,10,FALSE)</f>
        <v>#N/A</v>
      </c>
    </row>
    <row r="97" spans="1:12" ht="18.75" customHeight="1" thickBot="1">
      <c r="A97" s="66"/>
      <c r="B97" s="67"/>
      <c r="C97" s="6" t="s">
        <v>12</v>
      </c>
      <c r="D97" s="12">
        <f>VLOOKUP(D88,'Your Order'!$A:$O,11,FALSE)</f>
        <v>72</v>
      </c>
      <c r="E97" s="67"/>
      <c r="F97" s="67"/>
      <c r="G97" s="6" t="s">
        <v>12</v>
      </c>
      <c r="H97" s="12" t="e">
        <f>VLOOKUP(H88,'Your Order'!$A:$O,11,FALSE)</f>
        <v>#N/A</v>
      </c>
      <c r="I97" s="70"/>
      <c r="J97" s="71"/>
      <c r="K97" s="6" t="s">
        <v>12</v>
      </c>
      <c r="L97" s="19" t="e">
        <f>VLOOKUP(L88,'Your Order'!$A:$O,11,FALSE)</f>
        <v>#N/A</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str">
        <f>VLOOKUP(D88,'Your Order'!$A:$O,12,FALSE)</f>
        <v>May 2018</v>
      </c>
      <c r="E99" s="67"/>
      <c r="F99" s="67"/>
      <c r="G99" s="6" t="s">
        <v>4</v>
      </c>
      <c r="H99" s="60" t="e">
        <f>VLOOKUP(H88,'Your Order'!$A:$O,12,FALSE)</f>
        <v>#N/A</v>
      </c>
      <c r="I99" s="70"/>
      <c r="J99" s="71"/>
      <c r="K99" s="6" t="s">
        <v>4</v>
      </c>
      <c r="L99" s="61" t="e">
        <f>VLOOKUP(L88,'Your Order'!$A:$O,12,FALSE)</f>
        <v>#N/A</v>
      </c>
    </row>
    <row r="100" spans="1:12" ht="18.75" customHeight="1">
      <c r="A100" s="66"/>
      <c r="B100" s="67"/>
      <c r="C100" s="7" t="s">
        <v>5</v>
      </c>
      <c r="D100" s="8">
        <f>VLOOKUP(D88,'Your Order'!$A:$O,13,FALSE)</f>
        <v>72</v>
      </c>
      <c r="E100" s="67"/>
      <c r="F100" s="67"/>
      <c r="G100" s="7" t="s">
        <v>5</v>
      </c>
      <c r="H100" s="8" t="e">
        <f>VLOOKUP(H88,'Your Order'!$A:$O,13,FALSE)</f>
        <v>#N/A</v>
      </c>
      <c r="I100" s="70"/>
      <c r="J100" s="71"/>
      <c r="K100" s="7" t="s">
        <v>5</v>
      </c>
      <c r="L100" s="20" t="e">
        <f>VLOOKUP(L88,'Your Order'!$A:$O,13,FALSE)</f>
        <v>#N/A</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c r="E102" s="67"/>
      <c r="F102" s="67"/>
      <c r="G102" s="4" t="s">
        <v>0</v>
      </c>
      <c r="H102" s="14"/>
      <c r="I102" s="70"/>
      <c r="J102" s="71"/>
      <c r="K102" s="4" t="s">
        <v>0</v>
      </c>
      <c r="L102" s="22"/>
    </row>
    <row r="103" spans="1:12" ht="18.75" customHeight="1">
      <c r="A103" s="66"/>
      <c r="B103" s="67"/>
      <c r="C103" s="4" t="s">
        <v>1</v>
      </c>
      <c r="D103" s="8" t="e">
        <f>VLOOKUP(D102,'Your Order'!$A:$O,2,FALSE)</f>
        <v>#N/A</v>
      </c>
      <c r="E103" s="67"/>
      <c r="F103" s="67"/>
      <c r="G103" s="4" t="s">
        <v>1</v>
      </c>
      <c r="H103" s="8" t="e">
        <f>VLOOKUP(H102,'Your Order'!$A:$O,2,FALSE)</f>
        <v>#N/A</v>
      </c>
      <c r="I103" s="70"/>
      <c r="J103" s="71"/>
      <c r="K103" s="4" t="s">
        <v>1</v>
      </c>
      <c r="L103" s="20" t="e">
        <f>VLOOKUP(L102,'Your Order'!$A:$O,2,FALSE)</f>
        <v>#N/A</v>
      </c>
    </row>
    <row r="104" spans="1:12" ht="18.75" customHeight="1">
      <c r="A104" s="66"/>
      <c r="B104" s="67"/>
      <c r="C104" s="4" t="s">
        <v>7</v>
      </c>
      <c r="D104" s="8" t="e">
        <f>VLOOKUP(D102,'Your Order'!$A:$O,3,FALSE)</f>
        <v>#N/A</v>
      </c>
      <c r="E104" s="67"/>
      <c r="F104" s="67"/>
      <c r="G104" s="4" t="s">
        <v>7</v>
      </c>
      <c r="H104" s="8" t="e">
        <f>VLOOKUP(H102,'Your Order'!$A:$O,3,FALSE)</f>
        <v>#N/A</v>
      </c>
      <c r="I104" s="70"/>
      <c r="J104" s="71"/>
      <c r="K104" s="4" t="s">
        <v>7</v>
      </c>
      <c r="L104" s="20" t="e">
        <f>VLOOKUP(L102,'Your Order'!$A:$O,3,FALSE)</f>
        <v>#N/A</v>
      </c>
    </row>
    <row r="105" spans="1:12">
      <c r="A105" s="66"/>
      <c r="B105" s="67"/>
      <c r="C105" s="4" t="s">
        <v>2</v>
      </c>
      <c r="D105" s="8" t="e">
        <f>VLOOKUP(D102,'Your Order'!$A:$O,5,FALSE)</f>
        <v>#N/A</v>
      </c>
      <c r="E105" s="67"/>
      <c r="F105" s="67"/>
      <c r="G105" s="4" t="s">
        <v>2</v>
      </c>
      <c r="H105" s="8" t="e">
        <f>VLOOKUP(H102,'Your Order'!$A:$O,5,FALSE)</f>
        <v>#N/A</v>
      </c>
      <c r="I105" s="70"/>
      <c r="J105" s="71"/>
      <c r="K105" s="4" t="s">
        <v>2</v>
      </c>
      <c r="L105" s="20" t="e">
        <f>VLOOKUP(L102,'Your Order'!$A:$O,5,FALSE)</f>
        <v>#N/A</v>
      </c>
    </row>
    <row r="106" spans="1:12" ht="18.75" customHeight="1">
      <c r="A106" s="66"/>
      <c r="B106" s="67"/>
      <c r="C106" s="4" t="s">
        <v>130</v>
      </c>
      <c r="D106" s="8" t="e">
        <f>VLOOKUP(D102,'Your Order'!$A:$O,6,FALSE)</f>
        <v>#N/A</v>
      </c>
      <c r="E106" s="67"/>
      <c r="F106" s="67"/>
      <c r="G106" s="4" t="s">
        <v>130</v>
      </c>
      <c r="H106" s="8" t="e">
        <f>VLOOKUP(H102,'Your Order'!$A:$O,6,FALSE)</f>
        <v>#N/A</v>
      </c>
      <c r="I106" s="70"/>
      <c r="J106" s="71"/>
      <c r="K106" s="4" t="s">
        <v>130</v>
      </c>
      <c r="L106" s="20" t="e">
        <f>VLOOKUP(L102,'Your Order'!$A:$O,6,FALSE)</f>
        <v>#N/A</v>
      </c>
    </row>
    <row r="107" spans="1:12" ht="18.75" customHeight="1">
      <c r="A107" s="66"/>
      <c r="B107" s="67"/>
      <c r="C107" s="4" t="s">
        <v>129</v>
      </c>
      <c r="D107" s="31" t="e">
        <f>VLOOKUP(D102,'Your Order'!$A:$O,7,FALSE)</f>
        <v>#N/A</v>
      </c>
      <c r="E107" s="67"/>
      <c r="F107" s="67"/>
      <c r="G107" s="4" t="s">
        <v>129</v>
      </c>
      <c r="H107" s="31" t="e">
        <f>VLOOKUP(H102,'Your Order'!$A:$O,7,FALSE)</f>
        <v>#N/A</v>
      </c>
      <c r="I107" s="70"/>
      <c r="J107" s="71"/>
      <c r="K107" s="4" t="s">
        <v>129</v>
      </c>
      <c r="L107" s="32" t="e">
        <f>VLOOKUP(L102,'Your Order'!$A:$O,7,FALSE)</f>
        <v>#N/A</v>
      </c>
    </row>
    <row r="108" spans="1:12" ht="18.75" customHeight="1">
      <c r="A108" s="66"/>
      <c r="B108" s="67"/>
      <c r="C108" s="4" t="s">
        <v>386</v>
      </c>
      <c r="D108" s="10" t="e">
        <f>VLOOKUP(D102,'Your Order'!$A:$O,8,FALSE)</f>
        <v>#N/A</v>
      </c>
      <c r="E108" s="67"/>
      <c r="F108" s="67"/>
      <c r="G108" s="4" t="s">
        <v>386</v>
      </c>
      <c r="H108" s="10" t="e">
        <f>VLOOKUP(H102,'Your Order'!$A:$O,8,FALSE)</f>
        <v>#N/A</v>
      </c>
      <c r="I108" s="70"/>
      <c r="J108" s="71"/>
      <c r="K108" s="4" t="s">
        <v>386</v>
      </c>
      <c r="L108" s="21" t="e">
        <f>VLOOKUP(L102,'Your Order'!$A:$O,8,FALSE)</f>
        <v>#N/A</v>
      </c>
    </row>
    <row r="109" spans="1:12" ht="18.75" customHeight="1">
      <c r="A109" s="66"/>
      <c r="B109" s="67"/>
      <c r="C109" s="6" t="s">
        <v>11</v>
      </c>
      <c r="D109" s="10" t="e">
        <f>VLOOKUP(D102,'Your Order'!$A:$O,9,FALSE)</f>
        <v>#N/A</v>
      </c>
      <c r="E109" s="67"/>
      <c r="F109" s="67"/>
      <c r="G109" s="6" t="s">
        <v>11</v>
      </c>
      <c r="H109" s="10" t="e">
        <f>VLOOKUP(H102,'Your Order'!$A:$O,9,FALSE)</f>
        <v>#N/A</v>
      </c>
      <c r="I109" s="70"/>
      <c r="J109" s="71"/>
      <c r="K109" s="6" t="s">
        <v>11</v>
      </c>
      <c r="L109" s="21" t="e">
        <f>VLOOKUP(L102,'Your Order'!$A:$O,9,FALSE)</f>
        <v>#N/A</v>
      </c>
    </row>
    <row r="110" spans="1:12" ht="18.75" customHeight="1">
      <c r="A110" s="66"/>
      <c r="B110" s="67"/>
      <c r="C110" s="6" t="s">
        <v>10</v>
      </c>
      <c r="D110" s="10" t="e">
        <f>VLOOKUP(D102,'Your Order'!$A:$O,10,FALSE)</f>
        <v>#N/A</v>
      </c>
      <c r="E110" s="67"/>
      <c r="F110" s="67"/>
      <c r="G110" s="6" t="s">
        <v>10</v>
      </c>
      <c r="H110" s="10" t="e">
        <f>VLOOKUP(H102,'Your Order'!$A:$O,10,FALSE)</f>
        <v>#N/A</v>
      </c>
      <c r="I110" s="70"/>
      <c r="J110" s="71"/>
      <c r="K110" s="6" t="s">
        <v>10</v>
      </c>
      <c r="L110" s="21" t="e">
        <f>VLOOKUP(L102,'Your Order'!$A:$O,10,FALSE)</f>
        <v>#N/A</v>
      </c>
    </row>
    <row r="111" spans="1:12" ht="18.75" customHeight="1" thickBot="1">
      <c r="A111" s="66"/>
      <c r="B111" s="67"/>
      <c r="C111" s="6" t="s">
        <v>12</v>
      </c>
      <c r="D111" s="12" t="e">
        <f>VLOOKUP(D102,'Your Order'!$A:$O,11,FALSE)</f>
        <v>#N/A</v>
      </c>
      <c r="E111" s="67"/>
      <c r="F111" s="67"/>
      <c r="G111" s="6" t="s">
        <v>12</v>
      </c>
      <c r="H111" s="12" t="e">
        <f>VLOOKUP(H102,'Your Order'!$A:$O,11,FALSE)</f>
        <v>#N/A</v>
      </c>
      <c r="I111" s="70"/>
      <c r="J111" s="71"/>
      <c r="K111" s="6" t="s">
        <v>12</v>
      </c>
      <c r="L111" s="19" t="e">
        <f>VLOOKUP(L102,'Your Order'!$A:$O,11,FALSE)</f>
        <v>#N/A</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e">
        <f>VLOOKUP(D102,'Your Order'!$A:$O,12,FALSE)</f>
        <v>#N/A</v>
      </c>
      <c r="E113" s="67"/>
      <c r="F113" s="67"/>
      <c r="G113" s="6" t="s">
        <v>4</v>
      </c>
      <c r="H113" s="60" t="e">
        <f>VLOOKUP(H102,'Your Order'!$A:$O,12,FALSE)</f>
        <v>#N/A</v>
      </c>
      <c r="I113" s="70"/>
      <c r="J113" s="71"/>
      <c r="K113" s="6" t="s">
        <v>4</v>
      </c>
      <c r="L113" s="61" t="e">
        <f>VLOOKUP(L102,'Your Order'!$A:$O,12,FALSE)</f>
        <v>#N/A</v>
      </c>
    </row>
    <row r="114" spans="1:12" ht="18.75" customHeight="1" thickBot="1">
      <c r="A114" s="68"/>
      <c r="B114" s="69"/>
      <c r="C114" s="15" t="s">
        <v>5</v>
      </c>
      <c r="D114" s="8" t="e">
        <f>VLOOKUP(D102,'Your Order'!$A:$O,13,FALSE)</f>
        <v>#N/A</v>
      </c>
      <c r="E114" s="69"/>
      <c r="F114" s="69"/>
      <c r="G114" s="15" t="s">
        <v>5</v>
      </c>
      <c r="H114" s="8" t="e">
        <f>VLOOKUP(H102,'Your Order'!$A:$O,13,FALSE)</f>
        <v>#N/A</v>
      </c>
      <c r="I114" s="72"/>
      <c r="J114" s="73"/>
      <c r="K114" s="15" t="s">
        <v>5</v>
      </c>
      <c r="L114" s="20" t="e">
        <f>VLOOKUP(L102,'Your Order'!$A:$O,13,FALSE)</f>
        <v>#N/A</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c r="E117" s="67"/>
      <c r="F117" s="67"/>
      <c r="G117" s="4" t="s">
        <v>0</v>
      </c>
      <c r="H117" s="14"/>
      <c r="I117" s="70"/>
      <c r="J117" s="71"/>
      <c r="K117" s="4" t="s">
        <v>0</v>
      </c>
      <c r="L117" s="22"/>
    </row>
    <row r="118" spans="1:12" ht="18.75" customHeight="1">
      <c r="A118" s="66"/>
      <c r="B118" s="67"/>
      <c r="C118" s="4" t="s">
        <v>1</v>
      </c>
      <c r="D118" s="8" t="e">
        <f>VLOOKUP(D117,'Your Order'!$A:$O,2,FALSE)</f>
        <v>#N/A</v>
      </c>
      <c r="E118" s="67"/>
      <c r="F118" s="67"/>
      <c r="G118" s="4" t="s">
        <v>1</v>
      </c>
      <c r="H118" s="8" t="e">
        <f>VLOOKUP(H117,'Your Order'!$A:$O,2,FALSE)</f>
        <v>#N/A</v>
      </c>
      <c r="I118" s="70"/>
      <c r="J118" s="71"/>
      <c r="K118" s="4" t="s">
        <v>1</v>
      </c>
      <c r="L118" s="20" t="e">
        <f>VLOOKUP(L117,'Your Order'!$A:$O,2,FALSE)</f>
        <v>#N/A</v>
      </c>
    </row>
    <row r="119" spans="1:12" ht="18.75" customHeight="1">
      <c r="A119" s="66"/>
      <c r="B119" s="67"/>
      <c r="C119" s="4" t="s">
        <v>7</v>
      </c>
      <c r="D119" s="8" t="e">
        <f>VLOOKUP(D117,'Your Order'!$A:$O,3,FALSE)</f>
        <v>#N/A</v>
      </c>
      <c r="E119" s="67"/>
      <c r="F119" s="67"/>
      <c r="G119" s="4" t="s">
        <v>7</v>
      </c>
      <c r="H119" s="8" t="e">
        <f>VLOOKUP(H117,'Your Order'!$A:$O,3,FALSE)</f>
        <v>#N/A</v>
      </c>
      <c r="I119" s="70"/>
      <c r="J119" s="71"/>
      <c r="K119" s="4" t="s">
        <v>7</v>
      </c>
      <c r="L119" s="20" t="e">
        <f>VLOOKUP(L117,'Your Order'!$A:$O,3,FALSE)</f>
        <v>#N/A</v>
      </c>
    </row>
    <row r="120" spans="1:12">
      <c r="A120" s="66"/>
      <c r="B120" s="67"/>
      <c r="C120" s="4" t="s">
        <v>2</v>
      </c>
      <c r="D120" s="8" t="e">
        <f>VLOOKUP(D117,'Your Order'!$A:$O,5,FALSE)</f>
        <v>#N/A</v>
      </c>
      <c r="E120" s="67"/>
      <c r="F120" s="67"/>
      <c r="G120" s="4" t="s">
        <v>2</v>
      </c>
      <c r="H120" s="8" t="e">
        <f>VLOOKUP(H117,'Your Order'!$A:$O,5,FALSE)</f>
        <v>#N/A</v>
      </c>
      <c r="I120" s="70"/>
      <c r="J120" s="71"/>
      <c r="K120" s="4" t="s">
        <v>2</v>
      </c>
      <c r="L120" s="20" t="e">
        <f>VLOOKUP(L117,'Your Order'!$A:$O,5,FALSE)</f>
        <v>#N/A</v>
      </c>
    </row>
    <row r="121" spans="1:12" ht="18.75" customHeight="1">
      <c r="A121" s="66"/>
      <c r="B121" s="67"/>
      <c r="C121" s="4" t="s">
        <v>130</v>
      </c>
      <c r="D121" s="8" t="e">
        <f>VLOOKUP(D117,'Your Order'!$A:$O,6,FALSE)</f>
        <v>#N/A</v>
      </c>
      <c r="E121" s="67"/>
      <c r="F121" s="67"/>
      <c r="G121" s="4" t="s">
        <v>130</v>
      </c>
      <c r="H121" s="8" t="e">
        <f>VLOOKUP(H117,'Your Order'!$A:$O,6,FALSE)</f>
        <v>#N/A</v>
      </c>
      <c r="I121" s="70"/>
      <c r="J121" s="71"/>
      <c r="K121" s="4" t="s">
        <v>130</v>
      </c>
      <c r="L121" s="20" t="e">
        <f>VLOOKUP(L117,'Your Order'!$A:$O,6,FALSE)</f>
        <v>#N/A</v>
      </c>
    </row>
    <row r="122" spans="1:12" ht="18.75" customHeight="1">
      <c r="A122" s="66"/>
      <c r="B122" s="67"/>
      <c r="C122" s="4" t="s">
        <v>129</v>
      </c>
      <c r="D122" s="31" t="e">
        <f>VLOOKUP(D117,'Your Order'!$A:$O,7,FALSE)</f>
        <v>#N/A</v>
      </c>
      <c r="E122" s="67"/>
      <c r="F122" s="67"/>
      <c r="G122" s="4" t="s">
        <v>129</v>
      </c>
      <c r="H122" s="31" t="e">
        <f>VLOOKUP(H117,'Your Order'!$A:$O,7,FALSE)</f>
        <v>#N/A</v>
      </c>
      <c r="I122" s="70"/>
      <c r="J122" s="71"/>
      <c r="K122" s="4" t="s">
        <v>129</v>
      </c>
      <c r="L122" s="32" t="e">
        <f>VLOOKUP(L117,'Your Order'!$A:$O,7,FALSE)</f>
        <v>#N/A</v>
      </c>
    </row>
    <row r="123" spans="1:12" ht="18.75" customHeight="1">
      <c r="A123" s="66"/>
      <c r="B123" s="67"/>
      <c r="C123" s="4" t="s">
        <v>386</v>
      </c>
      <c r="D123" s="10" t="e">
        <f>VLOOKUP(D117,'Your Order'!$A:$O,8,FALSE)</f>
        <v>#N/A</v>
      </c>
      <c r="E123" s="67"/>
      <c r="F123" s="67"/>
      <c r="G123" s="4" t="s">
        <v>386</v>
      </c>
      <c r="H123" s="10" t="e">
        <f>VLOOKUP(H117,'Your Order'!$A:$O,8,FALSE)</f>
        <v>#N/A</v>
      </c>
      <c r="I123" s="70"/>
      <c r="J123" s="71"/>
      <c r="K123" s="4" t="s">
        <v>386</v>
      </c>
      <c r="L123" s="21" t="e">
        <f>VLOOKUP(L117,'Your Order'!$A:$O,8,FALSE)</f>
        <v>#N/A</v>
      </c>
    </row>
    <row r="124" spans="1:12" ht="18.75" customHeight="1">
      <c r="A124" s="66"/>
      <c r="B124" s="67"/>
      <c r="C124" s="6" t="s">
        <v>11</v>
      </c>
      <c r="D124" s="10" t="e">
        <f>VLOOKUP(D117,'Your Order'!$A:$O,9,FALSE)</f>
        <v>#N/A</v>
      </c>
      <c r="E124" s="67"/>
      <c r="F124" s="67"/>
      <c r="G124" s="6" t="s">
        <v>11</v>
      </c>
      <c r="H124" s="10" t="e">
        <f>VLOOKUP(H117,'Your Order'!$A:$O,9,FALSE)</f>
        <v>#N/A</v>
      </c>
      <c r="I124" s="70"/>
      <c r="J124" s="71"/>
      <c r="K124" s="6" t="s">
        <v>11</v>
      </c>
      <c r="L124" s="21" t="e">
        <f>VLOOKUP(L117,'Your Order'!$A:$O,9,FALSE)</f>
        <v>#N/A</v>
      </c>
    </row>
    <row r="125" spans="1:12" ht="18.75" customHeight="1">
      <c r="A125" s="66"/>
      <c r="B125" s="67"/>
      <c r="C125" s="6" t="s">
        <v>10</v>
      </c>
      <c r="D125" s="10" t="e">
        <f>VLOOKUP(D117,'Your Order'!$A:$O,10,FALSE)</f>
        <v>#N/A</v>
      </c>
      <c r="E125" s="67"/>
      <c r="F125" s="67"/>
      <c r="G125" s="6" t="s">
        <v>10</v>
      </c>
      <c r="H125" s="10" t="e">
        <f>VLOOKUP(H117,'Your Order'!$A:$O,10,FALSE)</f>
        <v>#N/A</v>
      </c>
      <c r="I125" s="70"/>
      <c r="J125" s="71"/>
      <c r="K125" s="6" t="s">
        <v>10</v>
      </c>
      <c r="L125" s="21" t="e">
        <f>VLOOKUP(L117,'Your Order'!$A:$O,10,FALSE)</f>
        <v>#N/A</v>
      </c>
    </row>
    <row r="126" spans="1:12" ht="18.75" customHeight="1" thickBot="1">
      <c r="A126" s="66"/>
      <c r="B126" s="67"/>
      <c r="C126" s="6" t="s">
        <v>12</v>
      </c>
      <c r="D126" s="12" t="e">
        <f>VLOOKUP(D117,'Your Order'!$A:$O,11,FALSE)</f>
        <v>#N/A</v>
      </c>
      <c r="E126" s="67"/>
      <c r="F126" s="67"/>
      <c r="G126" s="6" t="s">
        <v>12</v>
      </c>
      <c r="H126" s="12" t="e">
        <f>VLOOKUP(H117,'Your Order'!$A:$O,11,FALSE)</f>
        <v>#N/A</v>
      </c>
      <c r="I126" s="70"/>
      <c r="J126" s="71"/>
      <c r="K126" s="6" t="s">
        <v>12</v>
      </c>
      <c r="L126" s="19" t="e">
        <f>VLOOKUP(L117,'Your Order'!$A:$O,11,FALSE)</f>
        <v>#N/A</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e">
        <f>VLOOKUP(D117,'Your Order'!$A:$O,12,FALSE)</f>
        <v>#N/A</v>
      </c>
      <c r="E128" s="67"/>
      <c r="F128" s="67"/>
      <c r="G128" s="6" t="s">
        <v>4</v>
      </c>
      <c r="H128" s="60" t="e">
        <f>VLOOKUP(H117,'Your Order'!$A:$O,12,FALSE)</f>
        <v>#N/A</v>
      </c>
      <c r="I128" s="70"/>
      <c r="J128" s="71"/>
      <c r="K128" s="6" t="s">
        <v>4</v>
      </c>
      <c r="L128" s="61" t="e">
        <f>VLOOKUP(L117,'Your Order'!$A:$O,12,FALSE)</f>
        <v>#N/A</v>
      </c>
    </row>
    <row r="129" spans="1:12" ht="18.75" customHeight="1">
      <c r="A129" s="66"/>
      <c r="B129" s="67"/>
      <c r="C129" s="7" t="s">
        <v>5</v>
      </c>
      <c r="D129" s="8" t="e">
        <f>VLOOKUP(D117,'Your Order'!$A:$O,13,FALSE)</f>
        <v>#N/A</v>
      </c>
      <c r="E129" s="67"/>
      <c r="F129" s="67"/>
      <c r="G129" s="7" t="s">
        <v>5</v>
      </c>
      <c r="H129" s="8" t="e">
        <f>VLOOKUP(H117,'Your Order'!$A:$O,13,FALSE)</f>
        <v>#N/A</v>
      </c>
      <c r="I129" s="70"/>
      <c r="J129" s="71"/>
      <c r="K129" s="7" t="s">
        <v>5</v>
      </c>
      <c r="L129" s="20" t="e">
        <f>VLOOKUP(L117,'Your Order'!$A:$O,13,FALSE)</f>
        <v>#N/A</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c r="E131" s="67"/>
      <c r="F131" s="67"/>
      <c r="G131" s="4" t="s">
        <v>0</v>
      </c>
      <c r="H131" s="14"/>
      <c r="I131" s="70"/>
      <c r="J131" s="71"/>
      <c r="K131" s="4" t="s">
        <v>0</v>
      </c>
      <c r="L131" s="22"/>
    </row>
    <row r="132" spans="1:12" ht="18.75" customHeight="1">
      <c r="A132" s="66"/>
      <c r="B132" s="67"/>
      <c r="C132" s="4" t="s">
        <v>1</v>
      </c>
      <c r="D132" s="8" t="e">
        <f>VLOOKUP(D131,'Your Order'!$A:$O,2,FALSE)</f>
        <v>#N/A</v>
      </c>
      <c r="E132" s="67"/>
      <c r="F132" s="67"/>
      <c r="G132" s="4" t="s">
        <v>1</v>
      </c>
      <c r="H132" s="8" t="e">
        <f>VLOOKUP(H131,'Your Order'!$A:$O,2,FALSE)</f>
        <v>#N/A</v>
      </c>
      <c r="I132" s="70"/>
      <c r="J132" s="71"/>
      <c r="K132" s="4" t="s">
        <v>1</v>
      </c>
      <c r="L132" s="20" t="e">
        <f>VLOOKUP(L131,'Your Order'!$A:$O,2,FALSE)</f>
        <v>#N/A</v>
      </c>
    </row>
    <row r="133" spans="1:12" ht="18.75" customHeight="1">
      <c r="A133" s="66"/>
      <c r="B133" s="67"/>
      <c r="C133" s="4" t="s">
        <v>7</v>
      </c>
      <c r="D133" s="8" t="e">
        <f>VLOOKUP(D131,'Your Order'!$A:$O,3,FALSE)</f>
        <v>#N/A</v>
      </c>
      <c r="E133" s="67"/>
      <c r="F133" s="67"/>
      <c r="G133" s="4" t="s">
        <v>7</v>
      </c>
      <c r="H133" s="8" t="e">
        <f>VLOOKUP(H131,'Your Order'!$A:$O,3,FALSE)</f>
        <v>#N/A</v>
      </c>
      <c r="I133" s="70"/>
      <c r="J133" s="71"/>
      <c r="K133" s="4" t="s">
        <v>7</v>
      </c>
      <c r="L133" s="20" t="e">
        <f>VLOOKUP(L131,'Your Order'!$A:$O,3,FALSE)</f>
        <v>#N/A</v>
      </c>
    </row>
    <row r="134" spans="1:12">
      <c r="A134" s="66"/>
      <c r="B134" s="67"/>
      <c r="C134" s="4" t="s">
        <v>2</v>
      </c>
      <c r="D134" s="8" t="e">
        <f>VLOOKUP(D131,'Your Order'!$A:$O,5,FALSE)</f>
        <v>#N/A</v>
      </c>
      <c r="E134" s="67"/>
      <c r="F134" s="67"/>
      <c r="G134" s="4" t="s">
        <v>2</v>
      </c>
      <c r="H134" s="8" t="e">
        <f>VLOOKUP(H131,'Your Order'!$A:$O,5,FALSE)</f>
        <v>#N/A</v>
      </c>
      <c r="I134" s="70"/>
      <c r="J134" s="71"/>
      <c r="K134" s="4" t="s">
        <v>2</v>
      </c>
      <c r="L134" s="20" t="e">
        <f>VLOOKUP(L131,'Your Order'!$A:$O,5,FALSE)</f>
        <v>#N/A</v>
      </c>
    </row>
    <row r="135" spans="1:12" ht="18.75" customHeight="1">
      <c r="A135" s="66"/>
      <c r="B135" s="67"/>
      <c r="C135" s="4" t="s">
        <v>130</v>
      </c>
      <c r="D135" s="8" t="e">
        <f>VLOOKUP(D131,'Your Order'!$A:$O,6,FALSE)</f>
        <v>#N/A</v>
      </c>
      <c r="E135" s="67"/>
      <c r="F135" s="67"/>
      <c r="G135" s="4" t="s">
        <v>130</v>
      </c>
      <c r="H135" s="8" t="e">
        <f>VLOOKUP(H131,'Your Order'!$A:$O,6,FALSE)</f>
        <v>#N/A</v>
      </c>
      <c r="I135" s="70"/>
      <c r="J135" s="71"/>
      <c r="K135" s="4" t="s">
        <v>130</v>
      </c>
      <c r="L135" s="20" t="e">
        <f>VLOOKUP(L131,'Your Order'!$A:$O,6,FALSE)</f>
        <v>#N/A</v>
      </c>
    </row>
    <row r="136" spans="1:12" ht="18.75" customHeight="1">
      <c r="A136" s="66"/>
      <c r="B136" s="67"/>
      <c r="C136" s="4" t="s">
        <v>129</v>
      </c>
      <c r="D136" s="31" t="e">
        <f>VLOOKUP(D131,'Your Order'!$A:$O,7,FALSE)</f>
        <v>#N/A</v>
      </c>
      <c r="E136" s="67"/>
      <c r="F136" s="67"/>
      <c r="G136" s="4" t="s">
        <v>129</v>
      </c>
      <c r="H136" s="31" t="e">
        <f>VLOOKUP(H131,'Your Order'!$A:$O,7,FALSE)</f>
        <v>#N/A</v>
      </c>
      <c r="I136" s="70"/>
      <c r="J136" s="71"/>
      <c r="K136" s="4" t="s">
        <v>129</v>
      </c>
      <c r="L136" s="32" t="e">
        <f>VLOOKUP(L131,'Your Order'!$A:$O,7,FALSE)</f>
        <v>#N/A</v>
      </c>
    </row>
    <row r="137" spans="1:12" ht="18.75" customHeight="1">
      <c r="A137" s="66"/>
      <c r="B137" s="67"/>
      <c r="C137" s="4" t="s">
        <v>386</v>
      </c>
      <c r="D137" s="10" t="e">
        <f>VLOOKUP(D131,'Your Order'!$A:$O,8,FALSE)</f>
        <v>#N/A</v>
      </c>
      <c r="E137" s="67"/>
      <c r="F137" s="67"/>
      <c r="G137" s="4" t="s">
        <v>386</v>
      </c>
      <c r="H137" s="10" t="e">
        <f>VLOOKUP(H131,'Your Order'!$A:$O,8,FALSE)</f>
        <v>#N/A</v>
      </c>
      <c r="I137" s="70"/>
      <c r="J137" s="71"/>
      <c r="K137" s="4" t="s">
        <v>386</v>
      </c>
      <c r="L137" s="21" t="e">
        <f>VLOOKUP(L131,'Your Order'!$A:$O,8,FALSE)</f>
        <v>#N/A</v>
      </c>
    </row>
    <row r="138" spans="1:12" ht="18.75" customHeight="1">
      <c r="A138" s="66"/>
      <c r="B138" s="67"/>
      <c r="C138" s="6" t="s">
        <v>11</v>
      </c>
      <c r="D138" s="10" t="e">
        <f>VLOOKUP(D131,'Your Order'!$A:$O,9,FALSE)</f>
        <v>#N/A</v>
      </c>
      <c r="E138" s="67"/>
      <c r="F138" s="67"/>
      <c r="G138" s="6" t="s">
        <v>11</v>
      </c>
      <c r="H138" s="10" t="e">
        <f>VLOOKUP(H131,'Your Order'!$A:$O,9,FALSE)</f>
        <v>#N/A</v>
      </c>
      <c r="I138" s="70"/>
      <c r="J138" s="71"/>
      <c r="K138" s="6" t="s">
        <v>11</v>
      </c>
      <c r="L138" s="21" t="e">
        <f>VLOOKUP(L131,'Your Order'!$A:$O,9,FALSE)</f>
        <v>#N/A</v>
      </c>
    </row>
    <row r="139" spans="1:12" ht="18.75" customHeight="1">
      <c r="A139" s="66"/>
      <c r="B139" s="67"/>
      <c r="C139" s="6" t="s">
        <v>10</v>
      </c>
      <c r="D139" s="10" t="e">
        <f>VLOOKUP(D131,'Your Order'!$A:$O,10,FALSE)</f>
        <v>#N/A</v>
      </c>
      <c r="E139" s="67"/>
      <c r="F139" s="67"/>
      <c r="G139" s="6" t="s">
        <v>10</v>
      </c>
      <c r="H139" s="10" t="e">
        <f>VLOOKUP(H131,'Your Order'!$A:$O,10,FALSE)</f>
        <v>#N/A</v>
      </c>
      <c r="I139" s="70"/>
      <c r="J139" s="71"/>
      <c r="K139" s="6" t="s">
        <v>10</v>
      </c>
      <c r="L139" s="21" t="e">
        <f>VLOOKUP(L131,'Your Order'!$A:$O,10,FALSE)</f>
        <v>#N/A</v>
      </c>
    </row>
    <row r="140" spans="1:12" ht="18.75" customHeight="1" thickBot="1">
      <c r="A140" s="66"/>
      <c r="B140" s="67"/>
      <c r="C140" s="6" t="s">
        <v>12</v>
      </c>
      <c r="D140" s="12" t="e">
        <f>VLOOKUP(D131,'Your Order'!$A:$O,11,FALSE)</f>
        <v>#N/A</v>
      </c>
      <c r="E140" s="67"/>
      <c r="F140" s="67"/>
      <c r="G140" s="6" t="s">
        <v>12</v>
      </c>
      <c r="H140" s="12" t="e">
        <f>VLOOKUP(H131,'Your Order'!$A:$O,11,FALSE)</f>
        <v>#N/A</v>
      </c>
      <c r="I140" s="70"/>
      <c r="J140" s="71"/>
      <c r="K140" s="6" t="s">
        <v>12</v>
      </c>
      <c r="L140" s="19" t="e">
        <f>VLOOKUP(L131,'Your Order'!$A:$O,11,FALSE)</f>
        <v>#N/A</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e">
        <f>VLOOKUP(D131,'Your Order'!$A:$O,12,FALSE)</f>
        <v>#N/A</v>
      </c>
      <c r="E142" s="67"/>
      <c r="F142" s="67"/>
      <c r="G142" s="6" t="s">
        <v>4</v>
      </c>
      <c r="H142" s="60" t="e">
        <f>VLOOKUP(H131,'Your Order'!$A:$O,12,FALSE)</f>
        <v>#N/A</v>
      </c>
      <c r="I142" s="70"/>
      <c r="J142" s="71"/>
      <c r="K142" s="6" t="s">
        <v>4</v>
      </c>
      <c r="L142" s="61" t="e">
        <f>VLOOKUP(L131,'Your Order'!$A:$O,12,FALSE)</f>
        <v>#N/A</v>
      </c>
    </row>
    <row r="143" spans="1:12" ht="18.75" customHeight="1">
      <c r="A143" s="66"/>
      <c r="B143" s="67"/>
      <c r="C143" s="7" t="s">
        <v>5</v>
      </c>
      <c r="D143" s="8" t="e">
        <f>VLOOKUP(D131,'Your Order'!$A:$O,13,FALSE)</f>
        <v>#N/A</v>
      </c>
      <c r="E143" s="67"/>
      <c r="F143" s="67"/>
      <c r="G143" s="7" t="s">
        <v>5</v>
      </c>
      <c r="H143" s="8" t="e">
        <f>VLOOKUP(H131,'Your Order'!$A:$O,13,FALSE)</f>
        <v>#N/A</v>
      </c>
      <c r="I143" s="70"/>
      <c r="J143" s="71"/>
      <c r="K143" s="7" t="s">
        <v>5</v>
      </c>
      <c r="L143" s="20" t="e">
        <f>VLOOKUP(L131,'Your Order'!$A:$O,13,FALSE)</f>
        <v>#N/A</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c r="E145" s="67"/>
      <c r="F145" s="67"/>
      <c r="G145" s="4" t="s">
        <v>0</v>
      </c>
      <c r="H145" s="14"/>
      <c r="I145" s="70"/>
      <c r="J145" s="71"/>
      <c r="K145" s="4" t="s">
        <v>0</v>
      </c>
      <c r="L145" s="22"/>
    </row>
    <row r="146" spans="1:12" ht="18.75" customHeight="1">
      <c r="A146" s="66"/>
      <c r="B146" s="67"/>
      <c r="C146" s="4" t="s">
        <v>1</v>
      </c>
      <c r="D146" s="8" t="e">
        <f>VLOOKUP(D145,'Your Order'!$A:$O,2,FALSE)</f>
        <v>#N/A</v>
      </c>
      <c r="E146" s="67"/>
      <c r="F146" s="67"/>
      <c r="G146" s="4" t="s">
        <v>1</v>
      </c>
      <c r="H146" s="8" t="e">
        <f>VLOOKUP(H145,'Your Order'!$A:$O,2,FALSE)</f>
        <v>#N/A</v>
      </c>
      <c r="I146" s="70"/>
      <c r="J146" s="71"/>
      <c r="K146" s="4" t="s">
        <v>1</v>
      </c>
      <c r="L146" s="20" t="e">
        <f>VLOOKUP(L145,'Your Order'!$A:$O,2,FALSE)</f>
        <v>#N/A</v>
      </c>
    </row>
    <row r="147" spans="1:12" ht="18.75" customHeight="1">
      <c r="A147" s="66"/>
      <c r="B147" s="67"/>
      <c r="C147" s="4" t="s">
        <v>7</v>
      </c>
      <c r="D147" s="8" t="e">
        <f>VLOOKUP(D145,'Your Order'!$A:$O,3,FALSE)</f>
        <v>#N/A</v>
      </c>
      <c r="E147" s="67"/>
      <c r="F147" s="67"/>
      <c r="G147" s="4" t="s">
        <v>7</v>
      </c>
      <c r="H147" s="8" t="e">
        <f>VLOOKUP(H145,'Your Order'!$A:$O,3,FALSE)</f>
        <v>#N/A</v>
      </c>
      <c r="I147" s="70"/>
      <c r="J147" s="71"/>
      <c r="K147" s="4" t="s">
        <v>7</v>
      </c>
      <c r="L147" s="20" t="e">
        <f>VLOOKUP(L145,'Your Order'!$A:$O,3,FALSE)</f>
        <v>#N/A</v>
      </c>
    </row>
    <row r="148" spans="1:12">
      <c r="A148" s="66"/>
      <c r="B148" s="67"/>
      <c r="C148" s="4" t="s">
        <v>2</v>
      </c>
      <c r="D148" s="8" t="e">
        <f>VLOOKUP(D145,'Your Order'!$A:$O,5,FALSE)</f>
        <v>#N/A</v>
      </c>
      <c r="E148" s="67"/>
      <c r="F148" s="67"/>
      <c r="G148" s="4" t="s">
        <v>2</v>
      </c>
      <c r="H148" s="8" t="e">
        <f>VLOOKUP(H145,'Your Order'!$A:$O,5,FALSE)</f>
        <v>#N/A</v>
      </c>
      <c r="I148" s="70"/>
      <c r="J148" s="71"/>
      <c r="K148" s="4" t="s">
        <v>2</v>
      </c>
      <c r="L148" s="20" t="e">
        <f>VLOOKUP(L145,'Your Order'!$A:$O,5,FALSE)</f>
        <v>#N/A</v>
      </c>
    </row>
    <row r="149" spans="1:12" ht="18.75" customHeight="1">
      <c r="A149" s="66"/>
      <c r="B149" s="67"/>
      <c r="C149" s="4" t="s">
        <v>130</v>
      </c>
      <c r="D149" s="8" t="e">
        <f>VLOOKUP(D145,'Your Order'!$A:$O,6,FALSE)</f>
        <v>#N/A</v>
      </c>
      <c r="E149" s="67"/>
      <c r="F149" s="67"/>
      <c r="G149" s="4" t="s">
        <v>130</v>
      </c>
      <c r="H149" s="8" t="e">
        <f>VLOOKUP(H145,'Your Order'!$A:$O,6,FALSE)</f>
        <v>#N/A</v>
      </c>
      <c r="I149" s="70"/>
      <c r="J149" s="71"/>
      <c r="K149" s="4" t="s">
        <v>130</v>
      </c>
      <c r="L149" s="20" t="e">
        <f>VLOOKUP(L145,'Your Order'!$A:$O,6,FALSE)</f>
        <v>#N/A</v>
      </c>
    </row>
    <row r="150" spans="1:12" ht="18.75" customHeight="1">
      <c r="A150" s="66"/>
      <c r="B150" s="67"/>
      <c r="C150" s="4" t="s">
        <v>129</v>
      </c>
      <c r="D150" s="31" t="e">
        <f>VLOOKUP(D145,'Your Order'!$A:$O,7,FALSE)</f>
        <v>#N/A</v>
      </c>
      <c r="E150" s="67"/>
      <c r="F150" s="67"/>
      <c r="G150" s="4" t="s">
        <v>129</v>
      </c>
      <c r="H150" s="31" t="e">
        <f>VLOOKUP(H145,'Your Order'!$A:$O,7,FALSE)</f>
        <v>#N/A</v>
      </c>
      <c r="I150" s="70"/>
      <c r="J150" s="71"/>
      <c r="K150" s="4" t="s">
        <v>129</v>
      </c>
      <c r="L150" s="32" t="e">
        <f>VLOOKUP(L145,'Your Order'!$A:$O,7,FALSE)</f>
        <v>#N/A</v>
      </c>
    </row>
    <row r="151" spans="1:12" ht="18.75" customHeight="1">
      <c r="A151" s="66"/>
      <c r="B151" s="67"/>
      <c r="C151" s="4" t="s">
        <v>386</v>
      </c>
      <c r="D151" s="10" t="e">
        <f>VLOOKUP(D145,'Your Order'!$A:$O,8,FALSE)</f>
        <v>#N/A</v>
      </c>
      <c r="E151" s="67"/>
      <c r="F151" s="67"/>
      <c r="G151" s="4" t="s">
        <v>386</v>
      </c>
      <c r="H151" s="10" t="e">
        <f>VLOOKUP(H145,'Your Order'!$A:$O,8,FALSE)</f>
        <v>#N/A</v>
      </c>
      <c r="I151" s="70"/>
      <c r="J151" s="71"/>
      <c r="K151" s="4" t="s">
        <v>386</v>
      </c>
      <c r="L151" s="21" t="e">
        <f>VLOOKUP(L145,'Your Order'!$A:$O,8,FALSE)</f>
        <v>#N/A</v>
      </c>
    </row>
    <row r="152" spans="1:12" ht="18.75" customHeight="1">
      <c r="A152" s="66"/>
      <c r="B152" s="67"/>
      <c r="C152" s="6" t="s">
        <v>11</v>
      </c>
      <c r="D152" s="10" t="e">
        <f>VLOOKUP(D145,'Your Order'!$A:$O,9,FALSE)</f>
        <v>#N/A</v>
      </c>
      <c r="E152" s="67"/>
      <c r="F152" s="67"/>
      <c r="G152" s="6" t="s">
        <v>11</v>
      </c>
      <c r="H152" s="10" t="e">
        <f>VLOOKUP(H145,'Your Order'!$A:$O,9,FALSE)</f>
        <v>#N/A</v>
      </c>
      <c r="I152" s="70"/>
      <c r="J152" s="71"/>
      <c r="K152" s="6" t="s">
        <v>11</v>
      </c>
      <c r="L152" s="21" t="e">
        <f>VLOOKUP(L145,'Your Order'!$A:$O,9,FALSE)</f>
        <v>#N/A</v>
      </c>
    </row>
    <row r="153" spans="1:12" ht="18.75" customHeight="1">
      <c r="A153" s="66"/>
      <c r="B153" s="67"/>
      <c r="C153" s="6" t="s">
        <v>10</v>
      </c>
      <c r="D153" s="10" t="e">
        <f>VLOOKUP(D145,'Your Order'!$A:$O,10,FALSE)</f>
        <v>#N/A</v>
      </c>
      <c r="E153" s="67"/>
      <c r="F153" s="67"/>
      <c r="G153" s="6" t="s">
        <v>10</v>
      </c>
      <c r="H153" s="10" t="e">
        <f>VLOOKUP(H145,'Your Order'!$A:$O,10,FALSE)</f>
        <v>#N/A</v>
      </c>
      <c r="I153" s="70"/>
      <c r="J153" s="71"/>
      <c r="K153" s="6" t="s">
        <v>10</v>
      </c>
      <c r="L153" s="21" t="e">
        <f>VLOOKUP(L145,'Your Order'!$A:$O,10,FALSE)</f>
        <v>#N/A</v>
      </c>
    </row>
    <row r="154" spans="1:12" ht="18.75" customHeight="1" thickBot="1">
      <c r="A154" s="66"/>
      <c r="B154" s="67"/>
      <c r="C154" s="6" t="s">
        <v>12</v>
      </c>
      <c r="D154" s="12" t="e">
        <f>VLOOKUP(D145,'Your Order'!$A:$O,11,FALSE)</f>
        <v>#N/A</v>
      </c>
      <c r="E154" s="67"/>
      <c r="F154" s="67"/>
      <c r="G154" s="6" t="s">
        <v>12</v>
      </c>
      <c r="H154" s="12" t="e">
        <f>VLOOKUP(H145,'Your Order'!$A:$O,11,FALSE)</f>
        <v>#N/A</v>
      </c>
      <c r="I154" s="70"/>
      <c r="J154" s="71"/>
      <c r="K154" s="6" t="s">
        <v>12</v>
      </c>
      <c r="L154" s="19" t="e">
        <f>VLOOKUP(L145,'Your Order'!$A:$O,11,FALSE)</f>
        <v>#N/A</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e">
        <f>VLOOKUP(D145,'Your Order'!$A:$O,12,FALSE)</f>
        <v>#N/A</v>
      </c>
      <c r="E156" s="67"/>
      <c r="F156" s="67"/>
      <c r="G156" s="6" t="s">
        <v>4</v>
      </c>
      <c r="H156" s="60" t="e">
        <f>VLOOKUP(H145,'Your Order'!$A:$O,12,FALSE)</f>
        <v>#N/A</v>
      </c>
      <c r="I156" s="70"/>
      <c r="J156" s="71"/>
      <c r="K156" s="6" t="s">
        <v>4</v>
      </c>
      <c r="L156" s="61" t="e">
        <f>VLOOKUP(L145,'Your Order'!$A:$O,12,FALSE)</f>
        <v>#N/A</v>
      </c>
    </row>
    <row r="157" spans="1:12" ht="18.75" customHeight="1">
      <c r="A157" s="66"/>
      <c r="B157" s="67"/>
      <c r="C157" s="36" t="s">
        <v>5</v>
      </c>
      <c r="D157" s="8" t="e">
        <f>VLOOKUP(D145,'Your Order'!$A:$O,13,FALSE)</f>
        <v>#N/A</v>
      </c>
      <c r="E157" s="67"/>
      <c r="F157" s="67"/>
      <c r="G157" s="36" t="s">
        <v>5</v>
      </c>
      <c r="H157" s="8" t="e">
        <f>VLOOKUP(H145,'Your Order'!$A:$O,13,FALSE)</f>
        <v>#N/A</v>
      </c>
      <c r="I157" s="70"/>
      <c r="J157" s="71"/>
      <c r="K157" s="36" t="s">
        <v>5</v>
      </c>
      <c r="L157" s="20" t="e">
        <f>VLOOKUP(L145,'Your Order'!$A:$O,13,FALSE)</f>
        <v>#N/A</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c r="E159" s="67"/>
      <c r="F159" s="67"/>
      <c r="G159" s="37" t="s">
        <v>0</v>
      </c>
      <c r="H159" s="14"/>
      <c r="I159" s="70"/>
      <c r="J159" s="71"/>
      <c r="K159" s="37" t="s">
        <v>0</v>
      </c>
      <c r="L159" s="22"/>
    </row>
    <row r="160" spans="1:12" ht="18.75" customHeight="1">
      <c r="A160" s="66"/>
      <c r="B160" s="67"/>
      <c r="C160" s="4" t="s">
        <v>1</v>
      </c>
      <c r="D160" s="8" t="e">
        <f>VLOOKUP(D159,'Your Order'!$A:$O,2,FALSE)</f>
        <v>#N/A</v>
      </c>
      <c r="E160" s="67"/>
      <c r="F160" s="67"/>
      <c r="G160" s="4" t="s">
        <v>1</v>
      </c>
      <c r="H160" s="8" t="e">
        <f>VLOOKUP(H159,'Your Order'!$A:$O,2,FALSE)</f>
        <v>#N/A</v>
      </c>
      <c r="I160" s="70"/>
      <c r="J160" s="71"/>
      <c r="K160" s="4" t="s">
        <v>1</v>
      </c>
      <c r="L160" s="20" t="e">
        <f>VLOOKUP(L159,'Your Order'!$A:$O,2,FALSE)</f>
        <v>#N/A</v>
      </c>
    </row>
    <row r="161" spans="1:12" ht="18.75" customHeight="1">
      <c r="A161" s="66"/>
      <c r="B161" s="67"/>
      <c r="C161" s="4" t="s">
        <v>7</v>
      </c>
      <c r="D161" s="8" t="e">
        <f>VLOOKUP(D159,'Your Order'!$A:$O,3,FALSE)</f>
        <v>#N/A</v>
      </c>
      <c r="E161" s="67"/>
      <c r="F161" s="67"/>
      <c r="G161" s="4" t="s">
        <v>7</v>
      </c>
      <c r="H161" s="8" t="e">
        <f>VLOOKUP(H159,'Your Order'!$A:$O,3,FALSE)</f>
        <v>#N/A</v>
      </c>
      <c r="I161" s="70"/>
      <c r="J161" s="71"/>
      <c r="K161" s="4" t="s">
        <v>7</v>
      </c>
      <c r="L161" s="20" t="e">
        <f>VLOOKUP(L159,'Your Order'!$A:$O,3,FALSE)</f>
        <v>#N/A</v>
      </c>
    </row>
    <row r="162" spans="1:12">
      <c r="A162" s="66"/>
      <c r="B162" s="67"/>
      <c r="C162" s="4" t="s">
        <v>2</v>
      </c>
      <c r="D162" s="8" t="e">
        <f>VLOOKUP(D159,'Your Order'!$A:$O,5,FALSE)</f>
        <v>#N/A</v>
      </c>
      <c r="E162" s="67"/>
      <c r="F162" s="67"/>
      <c r="G162" s="4" t="s">
        <v>2</v>
      </c>
      <c r="H162" s="8" t="e">
        <f>VLOOKUP(H159,'Your Order'!$A:$O,5,FALSE)</f>
        <v>#N/A</v>
      </c>
      <c r="I162" s="70"/>
      <c r="J162" s="71"/>
      <c r="K162" s="4" t="s">
        <v>2</v>
      </c>
      <c r="L162" s="20" t="e">
        <f>VLOOKUP(L159,'Your Order'!$A:$O,5,FALSE)</f>
        <v>#N/A</v>
      </c>
    </row>
    <row r="163" spans="1:12" ht="18.75" customHeight="1">
      <c r="A163" s="66"/>
      <c r="B163" s="67"/>
      <c r="C163" s="4" t="s">
        <v>130</v>
      </c>
      <c r="D163" s="8" t="e">
        <f>VLOOKUP(D159,'Your Order'!$A:$O,6,FALSE)</f>
        <v>#N/A</v>
      </c>
      <c r="E163" s="67"/>
      <c r="F163" s="67"/>
      <c r="G163" s="4" t="s">
        <v>130</v>
      </c>
      <c r="H163" s="8" t="e">
        <f>VLOOKUP(H159,'Your Order'!$A:$O,6,FALSE)</f>
        <v>#N/A</v>
      </c>
      <c r="I163" s="70"/>
      <c r="J163" s="71"/>
      <c r="K163" s="4" t="s">
        <v>130</v>
      </c>
      <c r="L163" s="20" t="e">
        <f>VLOOKUP(L159,'Your Order'!$A:$O,6,FALSE)</f>
        <v>#N/A</v>
      </c>
    </row>
    <row r="164" spans="1:12" ht="18.75" customHeight="1">
      <c r="A164" s="66"/>
      <c r="B164" s="67"/>
      <c r="C164" s="4" t="s">
        <v>129</v>
      </c>
      <c r="D164" s="31" t="e">
        <f>VLOOKUP(D159,'Your Order'!$A:$O,7,FALSE)</f>
        <v>#N/A</v>
      </c>
      <c r="E164" s="67"/>
      <c r="F164" s="67"/>
      <c r="G164" s="4" t="s">
        <v>129</v>
      </c>
      <c r="H164" s="31" t="e">
        <f>VLOOKUP(H159,'Your Order'!$A:$O,7,FALSE)</f>
        <v>#N/A</v>
      </c>
      <c r="I164" s="70"/>
      <c r="J164" s="71"/>
      <c r="K164" s="4" t="s">
        <v>129</v>
      </c>
      <c r="L164" s="32" t="e">
        <f>VLOOKUP(L159,'Your Order'!$A:$O,7,FALSE)</f>
        <v>#N/A</v>
      </c>
    </row>
    <row r="165" spans="1:12" ht="18.75" customHeight="1">
      <c r="A165" s="66"/>
      <c r="B165" s="67"/>
      <c r="C165" s="4" t="s">
        <v>386</v>
      </c>
      <c r="D165" s="10" t="e">
        <f>VLOOKUP(D159,'Your Order'!$A:$O,8,FALSE)</f>
        <v>#N/A</v>
      </c>
      <c r="E165" s="67"/>
      <c r="F165" s="67"/>
      <c r="G165" s="4" t="s">
        <v>386</v>
      </c>
      <c r="H165" s="10" t="e">
        <f>VLOOKUP(H159,'Your Order'!$A:$O,8,FALSE)</f>
        <v>#N/A</v>
      </c>
      <c r="I165" s="70"/>
      <c r="J165" s="71"/>
      <c r="K165" s="4" t="s">
        <v>386</v>
      </c>
      <c r="L165" s="21" t="e">
        <f>VLOOKUP(L159,'Your Order'!$A:$O,8,FALSE)</f>
        <v>#N/A</v>
      </c>
    </row>
    <row r="166" spans="1:12" ht="18.75" customHeight="1">
      <c r="A166" s="66"/>
      <c r="B166" s="67"/>
      <c r="C166" s="6" t="s">
        <v>11</v>
      </c>
      <c r="D166" s="10" t="e">
        <f>VLOOKUP(D159,'Your Order'!$A:$O,9,FALSE)</f>
        <v>#N/A</v>
      </c>
      <c r="E166" s="67"/>
      <c r="F166" s="67"/>
      <c r="G166" s="6" t="s">
        <v>11</v>
      </c>
      <c r="H166" s="10" t="e">
        <f>VLOOKUP(H159,'Your Order'!$A:$O,9,FALSE)</f>
        <v>#N/A</v>
      </c>
      <c r="I166" s="70"/>
      <c r="J166" s="71"/>
      <c r="K166" s="6" t="s">
        <v>11</v>
      </c>
      <c r="L166" s="21" t="e">
        <f>VLOOKUP(L159,'Your Order'!$A:$O,9,FALSE)</f>
        <v>#N/A</v>
      </c>
    </row>
    <row r="167" spans="1:12" ht="18.75" customHeight="1">
      <c r="A167" s="66"/>
      <c r="B167" s="67"/>
      <c r="C167" s="6" t="s">
        <v>10</v>
      </c>
      <c r="D167" s="10" t="e">
        <f>VLOOKUP(D159,'Your Order'!$A:$O,10,FALSE)</f>
        <v>#N/A</v>
      </c>
      <c r="E167" s="67"/>
      <c r="F167" s="67"/>
      <c r="G167" s="6" t="s">
        <v>10</v>
      </c>
      <c r="H167" s="10" t="e">
        <f>VLOOKUP(H159,'Your Order'!$A:$O,10,FALSE)</f>
        <v>#N/A</v>
      </c>
      <c r="I167" s="70"/>
      <c r="J167" s="71"/>
      <c r="K167" s="6" t="s">
        <v>10</v>
      </c>
      <c r="L167" s="21" t="e">
        <f>VLOOKUP(L159,'Your Order'!$A:$O,10,FALSE)</f>
        <v>#N/A</v>
      </c>
    </row>
    <row r="168" spans="1:12" ht="18.75" customHeight="1" thickBot="1">
      <c r="A168" s="66"/>
      <c r="B168" s="67"/>
      <c r="C168" s="6" t="s">
        <v>12</v>
      </c>
      <c r="D168" s="12" t="e">
        <f>VLOOKUP(D159,'Your Order'!$A:$O,11,FALSE)</f>
        <v>#N/A</v>
      </c>
      <c r="E168" s="67"/>
      <c r="F168" s="67"/>
      <c r="G168" s="6" t="s">
        <v>12</v>
      </c>
      <c r="H168" s="12" t="e">
        <f>VLOOKUP(H159,'Your Order'!$A:$O,11,FALSE)</f>
        <v>#N/A</v>
      </c>
      <c r="I168" s="70"/>
      <c r="J168" s="71"/>
      <c r="K168" s="6" t="s">
        <v>12</v>
      </c>
      <c r="L168" s="19" t="e">
        <f>VLOOKUP(L159,'Your Order'!$A:$O,11,FALSE)</f>
        <v>#N/A</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e">
        <f>VLOOKUP(D159,'Your Order'!$A:$O,12,FALSE)</f>
        <v>#N/A</v>
      </c>
      <c r="E170" s="67"/>
      <c r="F170" s="67"/>
      <c r="G170" s="6" t="s">
        <v>4</v>
      </c>
      <c r="H170" s="60" t="e">
        <f>VLOOKUP(H159,'Your Order'!$A:$O,12,FALSE)</f>
        <v>#N/A</v>
      </c>
      <c r="I170" s="70"/>
      <c r="J170" s="71"/>
      <c r="K170" s="6" t="s">
        <v>4</v>
      </c>
      <c r="L170" s="61" t="e">
        <f>VLOOKUP(L159,'Your Order'!$A:$O,12,FALSE)</f>
        <v>#N/A</v>
      </c>
    </row>
    <row r="171" spans="1:12" ht="18.75" customHeight="1" thickBot="1">
      <c r="A171" s="68"/>
      <c r="B171" s="69"/>
      <c r="C171" s="15" t="s">
        <v>5</v>
      </c>
      <c r="D171" s="16" t="e">
        <f>VLOOKUP(D159,'Your Order'!$A:$O,13,FALSE)</f>
        <v>#N/A</v>
      </c>
      <c r="E171" s="69"/>
      <c r="F171" s="69"/>
      <c r="G171" s="15" t="s">
        <v>5</v>
      </c>
      <c r="H171" s="16" t="e">
        <f>VLOOKUP(H159,'Your Order'!$A:$O,13,FALSE)</f>
        <v>#N/A</v>
      </c>
      <c r="I171" s="72"/>
      <c r="J171" s="73"/>
      <c r="K171" s="15" t="s">
        <v>5</v>
      </c>
      <c r="L171" s="23" t="e">
        <f>VLOOKUP(L159,'Your Order'!$A:$O,13,FALSE)</f>
        <v>#N/A</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c r="E174" s="67"/>
      <c r="F174" s="67"/>
      <c r="G174" s="4" t="s">
        <v>0</v>
      </c>
      <c r="H174" s="14"/>
      <c r="I174" s="70"/>
      <c r="J174" s="71"/>
      <c r="K174" s="4" t="s">
        <v>0</v>
      </c>
      <c r="L174" s="22"/>
    </row>
    <row r="175" spans="1:12" ht="18.75" customHeight="1">
      <c r="A175" s="66"/>
      <c r="B175" s="67"/>
      <c r="C175" s="4" t="s">
        <v>1</v>
      </c>
      <c r="D175" s="8" t="e">
        <f>VLOOKUP(D174,'Your Order'!$A:$O,2,FALSE)</f>
        <v>#N/A</v>
      </c>
      <c r="E175" s="67"/>
      <c r="F175" s="67"/>
      <c r="G175" s="4" t="s">
        <v>1</v>
      </c>
      <c r="H175" s="8" t="e">
        <f>VLOOKUP(H174,'Your Order'!$A:$O,2,FALSE)</f>
        <v>#N/A</v>
      </c>
      <c r="I175" s="70"/>
      <c r="J175" s="71"/>
      <c r="K175" s="4" t="s">
        <v>1</v>
      </c>
      <c r="L175" s="20" t="e">
        <f>VLOOKUP(L174,'Your Order'!$A:$O,2,FALSE)</f>
        <v>#N/A</v>
      </c>
    </row>
    <row r="176" spans="1:12" ht="18.75" customHeight="1">
      <c r="A176" s="66"/>
      <c r="B176" s="67"/>
      <c r="C176" s="4" t="s">
        <v>7</v>
      </c>
      <c r="D176" s="8" t="e">
        <f>VLOOKUP(D174,'Your Order'!$A:$O,3,FALSE)</f>
        <v>#N/A</v>
      </c>
      <c r="E176" s="67"/>
      <c r="F176" s="67"/>
      <c r="G176" s="4" t="s">
        <v>7</v>
      </c>
      <c r="H176" s="8" t="e">
        <f>VLOOKUP(H174,'Your Order'!$A:$O,3,FALSE)</f>
        <v>#N/A</v>
      </c>
      <c r="I176" s="70"/>
      <c r="J176" s="71"/>
      <c r="K176" s="4" t="s">
        <v>7</v>
      </c>
      <c r="L176" s="20" t="e">
        <f>VLOOKUP(L174,'Your Order'!$A:$O,3,FALSE)</f>
        <v>#N/A</v>
      </c>
    </row>
    <row r="177" spans="1:12">
      <c r="A177" s="66"/>
      <c r="B177" s="67"/>
      <c r="C177" s="4" t="s">
        <v>2</v>
      </c>
      <c r="D177" s="8" t="e">
        <f>VLOOKUP(D174,'Your Order'!$A:$O,5,FALSE)</f>
        <v>#N/A</v>
      </c>
      <c r="E177" s="67"/>
      <c r="F177" s="67"/>
      <c r="G177" s="4" t="s">
        <v>2</v>
      </c>
      <c r="H177" s="8" t="e">
        <f>VLOOKUP(H174,'Your Order'!$A:$O,5,FALSE)</f>
        <v>#N/A</v>
      </c>
      <c r="I177" s="70"/>
      <c r="J177" s="71"/>
      <c r="K177" s="4" t="s">
        <v>2</v>
      </c>
      <c r="L177" s="20" t="e">
        <f>VLOOKUP(L174,'Your Order'!$A:$O,5,FALSE)</f>
        <v>#N/A</v>
      </c>
    </row>
    <row r="178" spans="1:12" ht="18.75" customHeight="1">
      <c r="A178" s="66"/>
      <c r="B178" s="67"/>
      <c r="C178" s="4" t="s">
        <v>130</v>
      </c>
      <c r="D178" s="8" t="e">
        <f>VLOOKUP(D174,'Your Order'!$A:$O,6,FALSE)</f>
        <v>#N/A</v>
      </c>
      <c r="E178" s="67"/>
      <c r="F178" s="67"/>
      <c r="G178" s="4" t="s">
        <v>130</v>
      </c>
      <c r="H178" s="8" t="e">
        <f>VLOOKUP(H174,'Your Order'!$A:$O,6,FALSE)</f>
        <v>#N/A</v>
      </c>
      <c r="I178" s="70"/>
      <c r="J178" s="71"/>
      <c r="K178" s="4" t="s">
        <v>130</v>
      </c>
      <c r="L178" s="20" t="e">
        <f>VLOOKUP(L174,'Your Order'!$A:$O,6,FALSE)</f>
        <v>#N/A</v>
      </c>
    </row>
    <row r="179" spans="1:12" ht="18.75" customHeight="1">
      <c r="A179" s="66"/>
      <c r="B179" s="67"/>
      <c r="C179" s="4" t="s">
        <v>129</v>
      </c>
      <c r="D179" s="31" t="e">
        <f>VLOOKUP(D174,'Your Order'!$A:$O,7,FALSE)</f>
        <v>#N/A</v>
      </c>
      <c r="E179" s="67"/>
      <c r="F179" s="67"/>
      <c r="G179" s="4" t="s">
        <v>129</v>
      </c>
      <c r="H179" s="31" t="e">
        <f>VLOOKUP(H174,'Your Order'!$A:$O,7,FALSE)</f>
        <v>#N/A</v>
      </c>
      <c r="I179" s="70"/>
      <c r="J179" s="71"/>
      <c r="K179" s="4" t="s">
        <v>129</v>
      </c>
      <c r="L179" s="32" t="e">
        <f>VLOOKUP(L174,'Your Order'!$A:$O,7,FALSE)</f>
        <v>#N/A</v>
      </c>
    </row>
    <row r="180" spans="1:12" ht="18.75" customHeight="1">
      <c r="A180" s="66"/>
      <c r="B180" s="67"/>
      <c r="C180" s="4" t="s">
        <v>386</v>
      </c>
      <c r="D180" s="10" t="e">
        <f>VLOOKUP(D174,'Your Order'!$A:$O,8,FALSE)</f>
        <v>#N/A</v>
      </c>
      <c r="E180" s="67"/>
      <c r="F180" s="67"/>
      <c r="G180" s="4" t="s">
        <v>386</v>
      </c>
      <c r="H180" s="10" t="e">
        <f>VLOOKUP(H174,'Your Order'!$A:$O,8,FALSE)</f>
        <v>#N/A</v>
      </c>
      <c r="I180" s="70"/>
      <c r="J180" s="71"/>
      <c r="K180" s="4" t="s">
        <v>386</v>
      </c>
      <c r="L180" s="21" t="e">
        <f>VLOOKUP(L174,'Your Order'!$A:$O,8,FALSE)</f>
        <v>#N/A</v>
      </c>
    </row>
    <row r="181" spans="1:12" ht="18.75" customHeight="1">
      <c r="A181" s="66"/>
      <c r="B181" s="67"/>
      <c r="C181" s="6" t="s">
        <v>11</v>
      </c>
      <c r="D181" s="10" t="e">
        <f>VLOOKUP(D174,'Your Order'!$A:$O,9,FALSE)</f>
        <v>#N/A</v>
      </c>
      <c r="E181" s="67"/>
      <c r="F181" s="67"/>
      <c r="G181" s="6" t="s">
        <v>11</v>
      </c>
      <c r="H181" s="10" t="e">
        <f>VLOOKUP(H174,'Your Order'!$A:$O,9,FALSE)</f>
        <v>#N/A</v>
      </c>
      <c r="I181" s="70"/>
      <c r="J181" s="71"/>
      <c r="K181" s="6" t="s">
        <v>11</v>
      </c>
      <c r="L181" s="21" t="e">
        <f>VLOOKUP(L174,'Your Order'!$A:$O,9,FALSE)</f>
        <v>#N/A</v>
      </c>
    </row>
    <row r="182" spans="1:12" ht="18.75" customHeight="1">
      <c r="A182" s="66"/>
      <c r="B182" s="67"/>
      <c r="C182" s="6" t="s">
        <v>10</v>
      </c>
      <c r="D182" s="10" t="e">
        <f>VLOOKUP(D174,'Your Order'!$A:$O,10,FALSE)</f>
        <v>#N/A</v>
      </c>
      <c r="E182" s="67"/>
      <c r="F182" s="67"/>
      <c r="G182" s="6" t="s">
        <v>10</v>
      </c>
      <c r="H182" s="10" t="e">
        <f>VLOOKUP(H174,'Your Order'!$A:$O,10,FALSE)</f>
        <v>#N/A</v>
      </c>
      <c r="I182" s="70"/>
      <c r="J182" s="71"/>
      <c r="K182" s="6" t="s">
        <v>10</v>
      </c>
      <c r="L182" s="21" t="e">
        <f>VLOOKUP(L174,'Your Order'!$A:$O,10,FALSE)</f>
        <v>#N/A</v>
      </c>
    </row>
    <row r="183" spans="1:12" ht="18.75" customHeight="1" thickBot="1">
      <c r="A183" s="66"/>
      <c r="B183" s="67"/>
      <c r="C183" s="6" t="s">
        <v>12</v>
      </c>
      <c r="D183" s="12" t="e">
        <f>VLOOKUP(D174,'Your Order'!$A:$O,11,FALSE)</f>
        <v>#N/A</v>
      </c>
      <c r="E183" s="67"/>
      <c r="F183" s="67"/>
      <c r="G183" s="6" t="s">
        <v>12</v>
      </c>
      <c r="H183" s="12" t="e">
        <f>VLOOKUP(H174,'Your Order'!$A:$O,11,FALSE)</f>
        <v>#N/A</v>
      </c>
      <c r="I183" s="70"/>
      <c r="J183" s="71"/>
      <c r="K183" s="6" t="s">
        <v>12</v>
      </c>
      <c r="L183" s="19" t="e">
        <f>VLOOKUP(L174,'Your Order'!$A:$O,11,FALSE)</f>
        <v>#N/A</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e">
        <f>VLOOKUP(D174,'Your Order'!$A:$O,12,FALSE)</f>
        <v>#N/A</v>
      </c>
      <c r="E185" s="67"/>
      <c r="F185" s="67"/>
      <c r="G185" s="6" t="s">
        <v>4</v>
      </c>
      <c r="H185" s="60" t="e">
        <f>VLOOKUP(H174,'Your Order'!$A:$O,12,FALSE)</f>
        <v>#N/A</v>
      </c>
      <c r="I185" s="70"/>
      <c r="J185" s="71"/>
      <c r="K185" s="6" t="s">
        <v>4</v>
      </c>
      <c r="L185" s="61" t="e">
        <f>VLOOKUP(L174,'Your Order'!$A:$O,12,FALSE)</f>
        <v>#N/A</v>
      </c>
    </row>
    <row r="186" spans="1:12" ht="18.75" customHeight="1">
      <c r="A186" s="66"/>
      <c r="B186" s="67"/>
      <c r="C186" s="7" t="s">
        <v>5</v>
      </c>
      <c r="D186" s="8" t="e">
        <f>VLOOKUP(D174,'Your Order'!$A:$O,13,FALSE)</f>
        <v>#N/A</v>
      </c>
      <c r="E186" s="67"/>
      <c r="F186" s="67"/>
      <c r="G186" s="7" t="s">
        <v>5</v>
      </c>
      <c r="H186" s="8" t="e">
        <f>VLOOKUP(H174,'Your Order'!$A:$O,13,FALSE)</f>
        <v>#N/A</v>
      </c>
      <c r="I186" s="70"/>
      <c r="J186" s="71"/>
      <c r="K186" s="7" t="s">
        <v>5</v>
      </c>
      <c r="L186" s="20" t="e">
        <f>VLOOKUP(L174,'Your Order'!$A:$O,13,FALSE)</f>
        <v>#N/A</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c r="E188" s="67"/>
      <c r="F188" s="67"/>
      <c r="G188" s="4" t="s">
        <v>0</v>
      </c>
      <c r="H188" s="14"/>
      <c r="I188" s="70"/>
      <c r="J188" s="71"/>
      <c r="K188" s="4" t="s">
        <v>0</v>
      </c>
      <c r="L188" s="22"/>
    </row>
    <row r="189" spans="1:12" ht="18.75" customHeight="1">
      <c r="A189" s="66"/>
      <c r="B189" s="67"/>
      <c r="C189" s="4" t="s">
        <v>1</v>
      </c>
      <c r="D189" s="8" t="e">
        <f>VLOOKUP(D188,'Your Order'!$A:$O,2,FALSE)</f>
        <v>#N/A</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t="e">
        <f>VLOOKUP(D188,'Your Order'!$A:$O,3,FALSE)</f>
        <v>#N/A</v>
      </c>
      <c r="E190" s="67"/>
      <c r="F190" s="67"/>
      <c r="G190" s="4" t="s">
        <v>7</v>
      </c>
      <c r="H190" s="8" t="e">
        <f>VLOOKUP(H188,'Your Order'!$A:$O,3,FALSE)</f>
        <v>#N/A</v>
      </c>
      <c r="I190" s="70"/>
      <c r="J190" s="71"/>
      <c r="K190" s="4" t="s">
        <v>7</v>
      </c>
      <c r="L190" s="20" t="e">
        <f>VLOOKUP(L188,'Your Order'!$A:$O,3,FALSE)</f>
        <v>#N/A</v>
      </c>
    </row>
    <row r="191" spans="1:12">
      <c r="A191" s="66"/>
      <c r="B191" s="67"/>
      <c r="C191" s="4" t="s">
        <v>2</v>
      </c>
      <c r="D191" s="8" t="e">
        <f>VLOOKUP(D188,'Your Order'!$A:$O,5,FALSE)</f>
        <v>#N/A</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e">
        <f>VLOOKUP(D188,'Your Order'!$A:$O,6,FALSE)</f>
        <v>#N/A</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t="e">
        <f>VLOOKUP(D188,'Your Order'!$A:$O,7,FALSE)</f>
        <v>#N/A</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10" t="e">
        <f>VLOOKUP(D188,'Your Order'!$A:$O,8,FALSE)</f>
        <v>#N/A</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10" t="e">
        <f>VLOOKUP(D188,'Your Order'!$A:$O,9,FALSE)</f>
        <v>#N/A</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10" t="e">
        <f>VLOOKUP(D188,'Your Order'!$A:$O,10,FALSE)</f>
        <v>#N/A</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t="e">
        <f>VLOOKUP(D188,'Your Order'!$A:$O,11,FALSE)</f>
        <v>#N/A</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e">
        <f>VLOOKUP(D188,'Your Order'!$A:$O,12,FALSE)</f>
        <v>#N/A</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t="e">
        <f>VLOOKUP(D188,'Your Order'!$A:$O,13,FALSE)</f>
        <v>#N/A</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202:B214"/>
    <mergeCell ref="E202:F214"/>
    <mergeCell ref="I202:J214"/>
    <mergeCell ref="A216:B228"/>
    <mergeCell ref="E216:F228"/>
    <mergeCell ref="I216:J228"/>
    <mergeCell ref="A172:L172"/>
    <mergeCell ref="A174:B186"/>
    <mergeCell ref="E174:F186"/>
    <mergeCell ref="I174:J186"/>
    <mergeCell ref="A188:B200"/>
    <mergeCell ref="E188:F200"/>
    <mergeCell ref="I188:J200"/>
    <mergeCell ref="A145:B157"/>
    <mergeCell ref="E145:F157"/>
    <mergeCell ref="I145:J157"/>
    <mergeCell ref="A159:B171"/>
    <mergeCell ref="E159:F171"/>
    <mergeCell ref="I159:J171"/>
    <mergeCell ref="A115:L115"/>
    <mergeCell ref="A117:B129"/>
    <mergeCell ref="E117:F129"/>
    <mergeCell ref="I117:J129"/>
    <mergeCell ref="A131:B143"/>
    <mergeCell ref="E131:F143"/>
    <mergeCell ref="I131:J143"/>
    <mergeCell ref="A88:B100"/>
    <mergeCell ref="E88:F100"/>
    <mergeCell ref="I88:J100"/>
    <mergeCell ref="A102:B114"/>
    <mergeCell ref="E102:F114"/>
    <mergeCell ref="I102:J114"/>
    <mergeCell ref="A58:L58"/>
    <mergeCell ref="A60:B72"/>
    <mergeCell ref="E60:F72"/>
    <mergeCell ref="I60:J72"/>
    <mergeCell ref="A74:B86"/>
    <mergeCell ref="E74:F86"/>
    <mergeCell ref="I74:J86"/>
    <mergeCell ref="A31:B43"/>
    <mergeCell ref="E31:F43"/>
    <mergeCell ref="I31:J43"/>
    <mergeCell ref="A45:B57"/>
    <mergeCell ref="E45:F57"/>
    <mergeCell ref="I45:J57"/>
    <mergeCell ref="A1:L1"/>
    <mergeCell ref="A3:B15"/>
    <mergeCell ref="E3:F15"/>
    <mergeCell ref="I3:J15"/>
    <mergeCell ref="A17:B29"/>
    <mergeCell ref="E17:F29"/>
    <mergeCell ref="I17:J29"/>
  </mergeCells>
  <conditionalFormatting sqref="D13">
    <cfRule type="cellIs" dxfId="488" priority="95" operator="equal">
      <formula>0</formula>
    </cfRule>
    <cfRule type="cellIs" dxfId="487" priority="96" operator="greaterThan">
      <formula>0</formula>
    </cfRule>
  </conditionalFormatting>
  <conditionalFormatting sqref="H13">
    <cfRule type="cellIs" dxfId="486" priority="93" operator="equal">
      <formula>0</formula>
    </cfRule>
    <cfRule type="cellIs" dxfId="485" priority="94" operator="greaterThan">
      <formula>0</formula>
    </cfRule>
  </conditionalFormatting>
  <conditionalFormatting sqref="L13">
    <cfRule type="cellIs" dxfId="484" priority="91" operator="equal">
      <formula>0</formula>
    </cfRule>
    <cfRule type="cellIs" dxfId="483" priority="92" operator="greaterThan">
      <formula>0</formula>
    </cfRule>
  </conditionalFormatting>
  <conditionalFormatting sqref="D27">
    <cfRule type="cellIs" dxfId="482" priority="89" operator="equal">
      <formula>0</formula>
    </cfRule>
    <cfRule type="cellIs" dxfId="481" priority="90" operator="greaterThan">
      <formula>0</formula>
    </cfRule>
  </conditionalFormatting>
  <conditionalFormatting sqref="H27">
    <cfRule type="cellIs" dxfId="480" priority="87" operator="equal">
      <formula>0</formula>
    </cfRule>
    <cfRule type="cellIs" dxfId="479" priority="88" operator="greaterThan">
      <formula>0</formula>
    </cfRule>
  </conditionalFormatting>
  <conditionalFormatting sqref="L27">
    <cfRule type="cellIs" dxfId="478" priority="85" operator="equal">
      <formula>0</formula>
    </cfRule>
    <cfRule type="cellIs" dxfId="477" priority="86" operator="greaterThan">
      <formula>0</formula>
    </cfRule>
  </conditionalFormatting>
  <conditionalFormatting sqref="D41">
    <cfRule type="cellIs" dxfId="476" priority="83" operator="equal">
      <formula>0</formula>
    </cfRule>
    <cfRule type="cellIs" dxfId="475" priority="84" operator="greaterThan">
      <formula>0</formula>
    </cfRule>
  </conditionalFormatting>
  <conditionalFormatting sqref="H41">
    <cfRule type="cellIs" dxfId="474" priority="81" operator="equal">
      <formula>0</formula>
    </cfRule>
    <cfRule type="cellIs" dxfId="473" priority="82" operator="greaterThan">
      <formula>0</formula>
    </cfRule>
  </conditionalFormatting>
  <conditionalFormatting sqref="L41">
    <cfRule type="cellIs" dxfId="472" priority="79" operator="equal">
      <formula>0</formula>
    </cfRule>
    <cfRule type="cellIs" dxfId="471" priority="80" operator="greaterThan">
      <formula>0</formula>
    </cfRule>
  </conditionalFormatting>
  <conditionalFormatting sqref="D55">
    <cfRule type="cellIs" dxfId="470" priority="77" operator="equal">
      <formula>0</formula>
    </cfRule>
    <cfRule type="cellIs" dxfId="469" priority="78" operator="greaterThan">
      <formula>0</formula>
    </cfRule>
  </conditionalFormatting>
  <conditionalFormatting sqref="H55">
    <cfRule type="cellIs" dxfId="468" priority="75" operator="equal">
      <formula>0</formula>
    </cfRule>
    <cfRule type="cellIs" dxfId="467" priority="76" operator="greaterThan">
      <formula>0</formula>
    </cfRule>
  </conditionalFormatting>
  <conditionalFormatting sqref="L55">
    <cfRule type="cellIs" dxfId="466" priority="73" operator="equal">
      <formula>0</formula>
    </cfRule>
    <cfRule type="cellIs" dxfId="465" priority="74" operator="greaterThan">
      <formula>0</formula>
    </cfRule>
  </conditionalFormatting>
  <conditionalFormatting sqref="D70">
    <cfRule type="cellIs" dxfId="464" priority="71" operator="equal">
      <formula>0</formula>
    </cfRule>
    <cfRule type="cellIs" dxfId="463" priority="72" operator="greaterThan">
      <formula>0</formula>
    </cfRule>
  </conditionalFormatting>
  <conditionalFormatting sqref="H70">
    <cfRule type="cellIs" dxfId="462" priority="69" operator="equal">
      <formula>0</formula>
    </cfRule>
    <cfRule type="cellIs" dxfId="461" priority="70" operator="greaterThan">
      <formula>0</formula>
    </cfRule>
  </conditionalFormatting>
  <conditionalFormatting sqref="L70">
    <cfRule type="cellIs" dxfId="460" priority="67" operator="equal">
      <formula>0</formula>
    </cfRule>
    <cfRule type="cellIs" dxfId="459" priority="68" operator="greaterThan">
      <formula>0</formula>
    </cfRule>
  </conditionalFormatting>
  <conditionalFormatting sqref="L84">
    <cfRule type="cellIs" dxfId="458" priority="65" operator="equal">
      <formula>0</formula>
    </cfRule>
    <cfRule type="cellIs" dxfId="457" priority="66" operator="greaterThan">
      <formula>0</formula>
    </cfRule>
  </conditionalFormatting>
  <conditionalFormatting sqref="H84">
    <cfRule type="cellIs" dxfId="456" priority="63" operator="equal">
      <formula>0</formula>
    </cfRule>
    <cfRule type="cellIs" dxfId="455" priority="64" operator="greaterThan">
      <formula>0</formula>
    </cfRule>
  </conditionalFormatting>
  <conditionalFormatting sqref="D84">
    <cfRule type="cellIs" dxfId="454" priority="61" operator="equal">
      <formula>0</formula>
    </cfRule>
    <cfRule type="cellIs" dxfId="453" priority="62" operator="greaterThan">
      <formula>0</formula>
    </cfRule>
  </conditionalFormatting>
  <conditionalFormatting sqref="D98">
    <cfRule type="cellIs" dxfId="452" priority="59" operator="equal">
      <formula>0</formula>
    </cfRule>
    <cfRule type="cellIs" dxfId="451" priority="60" operator="greaterThan">
      <formula>0</formula>
    </cfRule>
  </conditionalFormatting>
  <conditionalFormatting sqref="H98">
    <cfRule type="cellIs" dxfId="450" priority="57" operator="equal">
      <formula>0</formula>
    </cfRule>
    <cfRule type="cellIs" dxfId="449" priority="58" operator="greaterThan">
      <formula>0</formula>
    </cfRule>
  </conditionalFormatting>
  <conditionalFormatting sqref="L98">
    <cfRule type="cellIs" dxfId="448" priority="55" operator="equal">
      <formula>0</formula>
    </cfRule>
    <cfRule type="cellIs" dxfId="447" priority="56" operator="greaterThan">
      <formula>0</formula>
    </cfRule>
  </conditionalFormatting>
  <conditionalFormatting sqref="L112">
    <cfRule type="cellIs" dxfId="446" priority="53" operator="equal">
      <formula>0</formula>
    </cfRule>
    <cfRule type="cellIs" dxfId="445" priority="54" operator="greaterThan">
      <formula>0</formula>
    </cfRule>
  </conditionalFormatting>
  <conditionalFormatting sqref="H112">
    <cfRule type="cellIs" dxfId="444" priority="51" operator="equal">
      <formula>0</formula>
    </cfRule>
    <cfRule type="cellIs" dxfId="443" priority="52" operator="greaterThan">
      <formula>0</formula>
    </cfRule>
  </conditionalFormatting>
  <conditionalFormatting sqref="D112">
    <cfRule type="cellIs" dxfId="442" priority="49" operator="equal">
      <formula>0</formula>
    </cfRule>
    <cfRule type="cellIs" dxfId="441" priority="50" operator="greaterThan">
      <formula>0</formula>
    </cfRule>
  </conditionalFormatting>
  <conditionalFormatting sqref="D127">
    <cfRule type="cellIs" dxfId="440" priority="47" operator="equal">
      <formula>0</formula>
    </cfRule>
    <cfRule type="cellIs" dxfId="439" priority="48" operator="greaterThan">
      <formula>0</formula>
    </cfRule>
  </conditionalFormatting>
  <conditionalFormatting sqref="H127">
    <cfRule type="cellIs" dxfId="438" priority="45" operator="equal">
      <formula>0</formula>
    </cfRule>
    <cfRule type="cellIs" dxfId="437" priority="46" operator="greaterThan">
      <formula>0</formula>
    </cfRule>
  </conditionalFormatting>
  <conditionalFormatting sqref="L127">
    <cfRule type="cellIs" dxfId="436" priority="43" operator="equal">
      <formula>0</formula>
    </cfRule>
    <cfRule type="cellIs" dxfId="435" priority="44" operator="greaterThan">
      <formula>0</formula>
    </cfRule>
  </conditionalFormatting>
  <conditionalFormatting sqref="D141">
    <cfRule type="cellIs" dxfId="434" priority="41" operator="equal">
      <formula>0</formula>
    </cfRule>
    <cfRule type="cellIs" dxfId="433" priority="42" operator="greaterThan">
      <formula>0</formula>
    </cfRule>
  </conditionalFormatting>
  <conditionalFormatting sqref="H141">
    <cfRule type="cellIs" dxfId="432" priority="39" operator="equal">
      <formula>0</formula>
    </cfRule>
    <cfRule type="cellIs" dxfId="431" priority="40" operator="greaterThan">
      <formula>0</formula>
    </cfRule>
  </conditionalFormatting>
  <conditionalFormatting sqref="L141">
    <cfRule type="cellIs" dxfId="430" priority="37" operator="equal">
      <formula>0</formula>
    </cfRule>
    <cfRule type="cellIs" dxfId="429" priority="38" operator="greaterThan">
      <formula>0</formula>
    </cfRule>
  </conditionalFormatting>
  <conditionalFormatting sqref="D155">
    <cfRule type="cellIs" dxfId="428" priority="35" operator="equal">
      <formula>0</formula>
    </cfRule>
    <cfRule type="cellIs" dxfId="427" priority="36" operator="greaterThan">
      <formula>0</formula>
    </cfRule>
  </conditionalFormatting>
  <conditionalFormatting sqref="H155">
    <cfRule type="cellIs" dxfId="426" priority="33" operator="equal">
      <formula>0</formula>
    </cfRule>
    <cfRule type="cellIs" dxfId="425" priority="34" operator="greaterThan">
      <formula>0</formula>
    </cfRule>
  </conditionalFormatting>
  <conditionalFormatting sqref="L155">
    <cfRule type="cellIs" dxfId="424" priority="31" operator="equal">
      <formula>0</formula>
    </cfRule>
    <cfRule type="cellIs" dxfId="423" priority="32" operator="greaterThan">
      <formula>0</formula>
    </cfRule>
  </conditionalFormatting>
  <conditionalFormatting sqref="D169">
    <cfRule type="cellIs" dxfId="422" priority="29" operator="equal">
      <formula>0</formula>
    </cfRule>
    <cfRule type="cellIs" dxfId="421" priority="30" operator="greaterThan">
      <formula>0</formula>
    </cfRule>
  </conditionalFormatting>
  <conditionalFormatting sqref="H169">
    <cfRule type="cellIs" dxfId="420" priority="27" operator="equal">
      <formula>0</formula>
    </cfRule>
    <cfRule type="cellIs" dxfId="419" priority="28" operator="greaterThan">
      <formula>0</formula>
    </cfRule>
  </conditionalFormatting>
  <conditionalFormatting sqref="L169">
    <cfRule type="cellIs" dxfId="418" priority="25" operator="equal">
      <formula>0</formula>
    </cfRule>
    <cfRule type="cellIs" dxfId="417" priority="26" operator="greaterThan">
      <formula>0</formula>
    </cfRule>
  </conditionalFormatting>
  <conditionalFormatting sqref="D184">
    <cfRule type="cellIs" dxfId="416" priority="23" operator="equal">
      <formula>0</formula>
    </cfRule>
    <cfRule type="cellIs" dxfId="415" priority="24" operator="greaterThan">
      <formula>0</formula>
    </cfRule>
  </conditionalFormatting>
  <conditionalFormatting sqref="H184">
    <cfRule type="cellIs" dxfId="414" priority="21" operator="equal">
      <formula>0</formula>
    </cfRule>
    <cfRule type="cellIs" dxfId="413" priority="22" operator="greaterThan">
      <formula>0</formula>
    </cfRule>
  </conditionalFormatting>
  <conditionalFormatting sqref="L184">
    <cfRule type="cellIs" dxfId="412" priority="19" operator="equal">
      <formula>0</formula>
    </cfRule>
    <cfRule type="cellIs" dxfId="411" priority="20" operator="greaterThan">
      <formula>0</formula>
    </cfRule>
  </conditionalFormatting>
  <conditionalFormatting sqref="D198">
    <cfRule type="cellIs" dxfId="410" priority="17" operator="equal">
      <formula>0</formula>
    </cfRule>
    <cfRule type="cellIs" dxfId="409" priority="18" operator="greaterThan">
      <formula>0</formula>
    </cfRule>
  </conditionalFormatting>
  <conditionalFormatting sqref="H198">
    <cfRule type="cellIs" dxfId="408" priority="15" operator="equal">
      <formula>0</formula>
    </cfRule>
    <cfRule type="cellIs" dxfId="407" priority="16" operator="greaterThan">
      <formula>0</formula>
    </cfRule>
  </conditionalFormatting>
  <conditionalFormatting sqref="L198">
    <cfRule type="cellIs" dxfId="406" priority="13" operator="equal">
      <formula>0</formula>
    </cfRule>
    <cfRule type="cellIs" dxfId="405" priority="14" operator="greaterThan">
      <formula>0</formula>
    </cfRule>
  </conditionalFormatting>
  <conditionalFormatting sqref="D212">
    <cfRule type="cellIs" dxfId="404" priority="11" operator="equal">
      <formula>0</formula>
    </cfRule>
    <cfRule type="cellIs" dxfId="403" priority="12" operator="greaterThan">
      <formula>0</formula>
    </cfRule>
  </conditionalFormatting>
  <conditionalFormatting sqref="H212">
    <cfRule type="cellIs" dxfId="402" priority="9" operator="equal">
      <formula>0</formula>
    </cfRule>
    <cfRule type="cellIs" dxfId="401" priority="10" operator="greaterThan">
      <formula>0</formula>
    </cfRule>
  </conditionalFormatting>
  <conditionalFormatting sqref="L212">
    <cfRule type="cellIs" dxfId="400" priority="7" operator="equal">
      <formula>0</formula>
    </cfRule>
    <cfRule type="cellIs" dxfId="399" priority="8" operator="greaterThan">
      <formula>0</formula>
    </cfRule>
  </conditionalFormatting>
  <conditionalFormatting sqref="D226">
    <cfRule type="cellIs" dxfId="398" priority="5" operator="equal">
      <formula>0</formula>
    </cfRule>
    <cfRule type="cellIs" dxfId="397" priority="6" operator="greaterThan">
      <formula>0</formula>
    </cfRule>
  </conditionalFormatting>
  <conditionalFormatting sqref="H226">
    <cfRule type="cellIs" dxfId="396" priority="3" operator="equal">
      <formula>0</formula>
    </cfRule>
    <cfRule type="cellIs" dxfId="395" priority="4" operator="greaterThan">
      <formula>0</formula>
    </cfRule>
  </conditionalFormatting>
  <conditionalFormatting sqref="L226">
    <cfRule type="cellIs" dxfId="394" priority="1" operator="equal">
      <formula>0</formula>
    </cfRule>
    <cfRule type="cellIs" dxfId="393" priority="2" operator="greaterThan">
      <formula>0</formula>
    </cfRule>
  </conditionalFormatting>
  <dataValidations count="1">
    <dataValidation type="whole" allowBlank="1" showInputMessage="1" showErrorMessage="1" errorTitle="Wrong Input" error="This cell should contain a whole number ranging from 0-1000. " sqref="D13 H13 L13 D27 H27 L27 D41 H41 L41 D55 H55 L55 D70 H70 L70 D84 H84 L84 D98 H98 L98 D112 H112 L112 D127 H127 L127 D141 H141 L141 D155 H155 L155 D169 H169 L169 D184 H184 L184 D198 H198 L198 D212 H212 L212 D226 H226 L226" xr:uid="{F75618B2-02F0-4ABF-8253-2DD22CA1A200}">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13825-A979-4CB3-80E9-8D1EE0D39C06}">
  <sheetPr>
    <tabColor rgb="FF00B050"/>
  </sheetPr>
  <dimension ref="A1:L229"/>
  <sheetViews>
    <sheetView zoomScaleNormal="100" zoomScaleSheetLayoutView="100" workbookViewId="0">
      <selection activeCell="P18" sqref="P18"/>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4.25" customHeight="1">
      <c r="A1" s="63"/>
      <c r="B1" s="64"/>
      <c r="C1" s="64"/>
      <c r="D1" s="64"/>
      <c r="E1" s="64"/>
      <c r="F1" s="64"/>
      <c r="G1" s="64"/>
      <c r="H1" s="64"/>
      <c r="I1" s="64"/>
      <c r="J1" s="64"/>
      <c r="K1" s="64"/>
      <c r="L1" s="65"/>
    </row>
    <row r="2" spans="1:12" ht="18.75" customHeight="1">
      <c r="A2" s="1"/>
      <c r="B2" s="2"/>
      <c r="C2" s="2"/>
      <c r="D2" s="2"/>
      <c r="E2" s="2"/>
      <c r="F2" s="2"/>
      <c r="G2" s="2"/>
      <c r="H2" s="2"/>
      <c r="I2" s="48"/>
      <c r="J2" s="48"/>
      <c r="K2" s="2"/>
      <c r="L2" s="18"/>
    </row>
    <row r="3" spans="1:12" ht="18.75" customHeight="1">
      <c r="A3" s="66"/>
      <c r="B3" s="67"/>
      <c r="C3" s="4" t="s">
        <v>0</v>
      </c>
      <c r="D3" s="9">
        <v>753625</v>
      </c>
      <c r="E3" s="67"/>
      <c r="F3" s="67"/>
      <c r="G3" s="4" t="s">
        <v>0</v>
      </c>
      <c r="H3" s="14" t="s">
        <v>201</v>
      </c>
      <c r="I3" s="74"/>
      <c r="J3" s="75"/>
      <c r="K3" s="4" t="s">
        <v>0</v>
      </c>
      <c r="L3" s="22" t="s">
        <v>202</v>
      </c>
    </row>
    <row r="4" spans="1:12" ht="18.75" customHeight="1">
      <c r="A4" s="66"/>
      <c r="B4" s="67"/>
      <c r="C4" s="4" t="s">
        <v>1</v>
      </c>
      <c r="D4" s="8" t="str">
        <f>VLOOKUP(D3,'Your Order'!$A:$O,2,FALSE)</f>
        <v>5206962026910</v>
      </c>
      <c r="E4" s="67"/>
      <c r="F4" s="67"/>
      <c r="G4" s="4" t="s">
        <v>1</v>
      </c>
      <c r="H4" s="8" t="str">
        <f>VLOOKUP(H3,'Your Order'!$A:$O,2,FALSE)</f>
        <v>5206962075888</v>
      </c>
      <c r="I4" s="74"/>
      <c r="J4" s="75"/>
      <c r="K4" s="4" t="s">
        <v>1</v>
      </c>
      <c r="L4" s="20" t="str">
        <f>VLOOKUP(L3,'Your Order'!$A:$O,2,FALSE)</f>
        <v>5206962074676</v>
      </c>
    </row>
    <row r="5" spans="1:12" ht="18.75" customHeight="1">
      <c r="A5" s="66"/>
      <c r="B5" s="67"/>
      <c r="C5" s="4" t="s">
        <v>7</v>
      </c>
      <c r="D5" s="8">
        <f>VLOOKUP(D3,'Your Order'!$A:$O,3,FALSE)</f>
        <v>625</v>
      </c>
      <c r="E5" s="67"/>
      <c r="F5" s="67"/>
      <c r="G5" s="4" t="s">
        <v>7</v>
      </c>
      <c r="H5" s="8">
        <f>VLOOKUP(H3,'Your Order'!$A:$O,3,FALSE)</f>
        <v>550</v>
      </c>
      <c r="I5" s="74"/>
      <c r="J5" s="75"/>
      <c r="K5" s="4" t="s">
        <v>7</v>
      </c>
      <c r="L5" s="20">
        <f>VLOOKUP(L3,'Your Order'!$A:$O,3,FALSE)</f>
        <v>552</v>
      </c>
    </row>
    <row r="6" spans="1:12" ht="45">
      <c r="A6" s="66"/>
      <c r="B6" s="67"/>
      <c r="C6" s="4" t="s">
        <v>2</v>
      </c>
      <c r="D6" s="8" t="str">
        <f>VLOOKUP(D3,'Your Order'!$A:$O,5,FALSE)</f>
        <v>BACKPACK WITH SINGLE COMP.&amp; FRONT PCKT STREET LAB 753</v>
      </c>
      <c r="E6" s="67"/>
      <c r="F6" s="67"/>
      <c r="G6" s="4" t="s">
        <v>2</v>
      </c>
      <c r="H6" s="8" t="str">
        <f>VLOOKUP(H3,'Your Order'!$A:$O,5,FALSE)</f>
        <v>TEEN SQUARE PENCIL CASE WITH 1 ZIPPER STREET LAB D.753</v>
      </c>
      <c r="I6" s="74"/>
      <c r="J6" s="75"/>
      <c r="K6" s="4" t="s">
        <v>2</v>
      </c>
      <c r="L6" s="20" t="str">
        <f>VLOOKUP(L3,'Your Order'!$A:$O,5,FALSE)</f>
        <v>ROUND PENCIL CASE STREET LAB D.753</v>
      </c>
    </row>
    <row r="7" spans="1:12" ht="18.75" customHeight="1">
      <c r="A7" s="66"/>
      <c r="B7" s="67"/>
      <c r="C7" s="4" t="s">
        <v>130</v>
      </c>
      <c r="D7" s="8" t="str">
        <f>VLOOKUP(D3,'Your Order'!$A:$O,6,FALSE)</f>
        <v>41H*30W*17L cm</v>
      </c>
      <c r="E7" s="67"/>
      <c r="F7" s="67"/>
      <c r="G7" s="4" t="s">
        <v>130</v>
      </c>
      <c r="H7" s="8" t="str">
        <f>VLOOKUP(H3,'Your Order'!$A:$O,6,FALSE)</f>
        <v>20H*10W*5L cm</v>
      </c>
      <c r="I7" s="74"/>
      <c r="J7" s="75"/>
      <c r="K7" s="4" t="s">
        <v>130</v>
      </c>
      <c r="L7" s="20" t="str">
        <f>VLOOKUP(L3,'Your Order'!$A:$O,6,FALSE)</f>
        <v>8H*21.5Wcm</v>
      </c>
    </row>
    <row r="8" spans="1:12" ht="18.75" customHeight="1">
      <c r="A8" s="66"/>
      <c r="B8" s="67"/>
      <c r="C8" s="4" t="s">
        <v>129</v>
      </c>
      <c r="D8" s="31">
        <f>VLOOKUP(D3,'Your Order'!$A:$O,7,FALSE)</f>
        <v>24</v>
      </c>
      <c r="E8" s="67"/>
      <c r="F8" s="67"/>
      <c r="G8" s="4" t="s">
        <v>129</v>
      </c>
      <c r="H8" s="31">
        <f>VLOOKUP(H3,'Your Order'!$A:$O,7,FALSE)</f>
        <v>0</v>
      </c>
      <c r="I8" s="74"/>
      <c r="J8" s="75"/>
      <c r="K8" s="4" t="s">
        <v>129</v>
      </c>
      <c r="L8" s="32">
        <f>VLOOKUP(L3,'Your Order'!$A:$O,7,FALSE)</f>
        <v>0</v>
      </c>
    </row>
    <row r="9" spans="1:12" ht="18.75" customHeight="1">
      <c r="A9" s="66"/>
      <c r="B9" s="67"/>
      <c r="C9" s="4" t="s">
        <v>386</v>
      </c>
      <c r="D9" s="49">
        <f>VLOOKUP(D3,'Your Order'!$A:$O,8,FALSE)</f>
        <v>22</v>
      </c>
      <c r="E9" s="67"/>
      <c r="F9" s="67"/>
      <c r="G9" s="4" t="s">
        <v>386</v>
      </c>
      <c r="H9" s="49">
        <f>VLOOKUP(H3,'Your Order'!$A:$O,8,FALSE)</f>
        <v>5</v>
      </c>
      <c r="I9" s="74"/>
      <c r="J9" s="75"/>
      <c r="K9" s="4" t="s">
        <v>386</v>
      </c>
      <c r="L9" s="54">
        <f>VLOOKUP(L3,'Your Order'!$A:$O,8,FALSE)</f>
        <v>4</v>
      </c>
    </row>
    <row r="10" spans="1:12" ht="18.75" customHeight="1">
      <c r="A10" s="66"/>
      <c r="B10" s="67"/>
      <c r="C10" s="6" t="s">
        <v>11</v>
      </c>
      <c r="D10" s="49">
        <f>VLOOKUP(D3,'Your Order'!$A:$O,9,FALSE)</f>
        <v>11</v>
      </c>
      <c r="E10" s="67"/>
      <c r="F10" s="67"/>
      <c r="G10" s="6" t="s">
        <v>11</v>
      </c>
      <c r="H10" s="49">
        <f>VLOOKUP(H3,'Your Order'!$A:$O,9,FALSE)</f>
        <v>2.5</v>
      </c>
      <c r="I10" s="74"/>
      <c r="J10" s="75"/>
      <c r="K10" s="6" t="s">
        <v>11</v>
      </c>
      <c r="L10" s="54">
        <f>VLOOKUP(L3,'Your Order'!$A:$O,9,FALSE)</f>
        <v>2</v>
      </c>
    </row>
    <row r="11" spans="1:12" ht="18.75" customHeight="1">
      <c r="A11" s="66"/>
      <c r="B11" s="67"/>
      <c r="C11" s="6" t="s">
        <v>10</v>
      </c>
      <c r="D11" s="49">
        <f>VLOOKUP(D3,'Your Order'!$A:$O,10,FALSE)</f>
        <v>10.45</v>
      </c>
      <c r="E11" s="67"/>
      <c r="F11" s="67"/>
      <c r="G11" s="6" t="s">
        <v>10</v>
      </c>
      <c r="H11" s="49">
        <f>VLOOKUP(H3,'Your Order'!$A:$O,10,FALSE)</f>
        <v>2.375</v>
      </c>
      <c r="I11" s="74"/>
      <c r="J11" s="75"/>
      <c r="K11" s="6" t="s">
        <v>10</v>
      </c>
      <c r="L11" s="54">
        <f>VLOOKUP(L3,'Your Order'!$A:$O,10,FALSE)</f>
        <v>1.9</v>
      </c>
    </row>
    <row r="12" spans="1:12" ht="18.75" customHeight="1" thickBot="1">
      <c r="A12" s="66"/>
      <c r="B12" s="67"/>
      <c r="C12" s="6" t="s">
        <v>12</v>
      </c>
      <c r="D12" s="12">
        <f>VLOOKUP(D3,'Your Order'!$A:$O,11,FALSE)</f>
        <v>10</v>
      </c>
      <c r="E12" s="67"/>
      <c r="F12" s="67"/>
      <c r="G12" s="6" t="s">
        <v>12</v>
      </c>
      <c r="H12" s="12">
        <f>VLOOKUP(H3,'Your Order'!$A:$O,11,FALSE)</f>
        <v>72</v>
      </c>
      <c r="I12" s="74"/>
      <c r="J12" s="75"/>
      <c r="K12" s="6" t="s">
        <v>12</v>
      </c>
      <c r="L12" s="19">
        <f>VLOOKUP(L3,'Your Order'!$A:$O,11,FALSE)</f>
        <v>72</v>
      </c>
    </row>
    <row r="13" spans="1:12" ht="18.75" customHeight="1" thickBot="1">
      <c r="A13" s="66"/>
      <c r="B13" s="67"/>
      <c r="C13" s="59" t="s">
        <v>9</v>
      </c>
      <c r="D13" s="62"/>
      <c r="E13" s="67"/>
      <c r="F13" s="67"/>
      <c r="G13" s="59" t="s">
        <v>9</v>
      </c>
      <c r="H13" s="62"/>
      <c r="I13" s="76"/>
      <c r="J13" s="75"/>
      <c r="K13" s="59" t="s">
        <v>9</v>
      </c>
      <c r="L13" s="62"/>
    </row>
    <row r="14" spans="1:12" ht="18.75" customHeight="1">
      <c r="A14" s="66"/>
      <c r="B14" s="67"/>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66"/>
      <c r="B15" s="67"/>
      <c r="C15" s="7" t="s">
        <v>5</v>
      </c>
      <c r="D15" s="8">
        <f>VLOOKUP(D3,'Your Order'!$A:$O,13,FALSE)</f>
        <v>10</v>
      </c>
      <c r="E15" s="67"/>
      <c r="F15" s="67"/>
      <c r="G15" s="7" t="s">
        <v>5</v>
      </c>
      <c r="H15" s="8">
        <f>VLOOKUP(H3,'Your Order'!$A:$O,13,FALSE)</f>
        <v>36</v>
      </c>
      <c r="I15" s="74"/>
      <c r="J15" s="75"/>
      <c r="K15" s="7" t="s">
        <v>5</v>
      </c>
      <c r="L15" s="20">
        <f>VLOOKUP(L3,'Your Order'!$A:$O,13,FALSE)</f>
        <v>36</v>
      </c>
    </row>
    <row r="16" spans="1:12" ht="18.75" customHeight="1">
      <c r="A16" s="1"/>
      <c r="B16" s="2"/>
      <c r="C16" s="2"/>
      <c r="D16" s="2"/>
      <c r="E16" s="2"/>
      <c r="F16" s="2"/>
      <c r="G16" s="2"/>
      <c r="H16" s="2"/>
      <c r="I16" s="48"/>
      <c r="J16" s="48"/>
      <c r="K16" s="2"/>
      <c r="L16" s="18"/>
    </row>
    <row r="17" spans="1:12" ht="18.75" customHeight="1">
      <c r="A17" s="66"/>
      <c r="B17" s="67"/>
      <c r="C17" s="4" t="s">
        <v>0</v>
      </c>
      <c r="D17" s="9">
        <v>752625</v>
      </c>
      <c r="E17" s="67"/>
      <c r="F17" s="67"/>
      <c r="G17" s="4" t="s">
        <v>0</v>
      </c>
      <c r="H17" s="14" t="s">
        <v>203</v>
      </c>
      <c r="I17" s="70"/>
      <c r="J17" s="71"/>
      <c r="K17" s="4" t="s">
        <v>0</v>
      </c>
      <c r="L17" s="57">
        <v>777665</v>
      </c>
    </row>
    <row r="18" spans="1:12" ht="18.75" customHeight="1">
      <c r="A18" s="66"/>
      <c r="B18" s="67"/>
      <c r="C18" s="4" t="s">
        <v>1</v>
      </c>
      <c r="D18" s="8" t="str">
        <f>VLOOKUP(D17,'Your Order'!$A:$O,2,FALSE)</f>
        <v>5206962026897</v>
      </c>
      <c r="E18" s="67"/>
      <c r="F18" s="67"/>
      <c r="G18" s="4" t="s">
        <v>1</v>
      </c>
      <c r="H18" s="8" t="str">
        <f>VLOOKUP(H17,'Your Order'!$A:$O,2,FALSE)</f>
        <v>5206962074737</v>
      </c>
      <c r="I18" s="70"/>
      <c r="J18" s="71"/>
      <c r="K18" s="4" t="s">
        <v>1</v>
      </c>
      <c r="L18" s="20" t="str">
        <f>VLOOKUP(L17,'Your Order'!$A:$O,2,FALSE)</f>
        <v>5206962056429</v>
      </c>
    </row>
    <row r="19" spans="1:12" ht="18.75" customHeight="1">
      <c r="A19" s="66"/>
      <c r="B19" s="67"/>
      <c r="C19" s="4" t="s">
        <v>7</v>
      </c>
      <c r="D19" s="8">
        <f>VLOOKUP(D17,'Your Order'!$A:$O,3,FALSE)</f>
        <v>625</v>
      </c>
      <c r="E19" s="67"/>
      <c r="F19" s="67"/>
      <c r="G19" s="4" t="s">
        <v>7</v>
      </c>
      <c r="H19" s="8">
        <f>VLOOKUP(H17,'Your Order'!$A:$O,3,FALSE)</f>
        <v>552</v>
      </c>
      <c r="I19" s="70"/>
      <c r="J19" s="71"/>
      <c r="K19" s="4" t="s">
        <v>7</v>
      </c>
      <c r="L19" s="20">
        <f>VLOOKUP(L17,'Your Order'!$A:$O,3,FALSE)</f>
        <v>665</v>
      </c>
    </row>
    <row r="20" spans="1:12" ht="45">
      <c r="A20" s="66"/>
      <c r="B20" s="67"/>
      <c r="C20" s="4" t="s">
        <v>2</v>
      </c>
      <c r="D20" s="8" t="str">
        <f>VLOOKUP(D17,'Your Order'!$A:$O,5,FALSE)</f>
        <v>BACKPACK WITH SINGLE COMP.&amp; FRONT PCKT STREET LAB 752</v>
      </c>
      <c r="E20" s="67"/>
      <c r="F20" s="67"/>
      <c r="G20" s="4" t="s">
        <v>2</v>
      </c>
      <c r="H20" s="8" t="str">
        <f>VLOOKUP(H17,'Your Order'!$A:$O,5,FALSE)</f>
        <v>ROUND PENCIL CASE STREET LAB D.752</v>
      </c>
      <c r="I20" s="70"/>
      <c r="J20" s="71"/>
      <c r="K20" s="4" t="s">
        <v>2</v>
      </c>
      <c r="L20" s="20" t="str">
        <f>VLOOKUP(L17,'Your Order'!$A:$O,5,FALSE)</f>
        <v>BACKPACK WITH FRONT POCKET &amp; 2 COPARTMENTS STREET LAB D.777</v>
      </c>
    </row>
    <row r="21" spans="1:12" ht="18.75" customHeight="1">
      <c r="A21" s="66"/>
      <c r="B21" s="67"/>
      <c r="C21" s="4" t="s">
        <v>130</v>
      </c>
      <c r="D21" s="8" t="str">
        <f>VLOOKUP(D17,'Your Order'!$A:$O,6,FALSE)</f>
        <v>41H*30W*17L cm</v>
      </c>
      <c r="E21" s="67"/>
      <c r="F21" s="67"/>
      <c r="G21" s="4" t="s">
        <v>130</v>
      </c>
      <c r="H21" s="8" t="str">
        <f>VLOOKUP(H17,'Your Order'!$A:$O,6,FALSE)</f>
        <v>8H*21.5Wcm</v>
      </c>
      <c r="I21" s="70"/>
      <c r="J21" s="71"/>
      <c r="K21" s="4" t="s">
        <v>130</v>
      </c>
      <c r="L21" s="20" t="str">
        <f>VLOOKUP(L17,'Your Order'!$A:$O,6,FALSE)</f>
        <v>45H*31W*15L cm</v>
      </c>
    </row>
    <row r="22" spans="1:12" ht="18.75" customHeight="1">
      <c r="A22" s="66"/>
      <c r="B22" s="67"/>
      <c r="C22" s="4" t="s">
        <v>129</v>
      </c>
      <c r="D22" s="31">
        <f>VLOOKUP(D17,'Your Order'!$A:$O,7,FALSE)</f>
        <v>24</v>
      </c>
      <c r="E22" s="67"/>
      <c r="F22" s="67"/>
      <c r="G22" s="4" t="s">
        <v>129</v>
      </c>
      <c r="H22" s="31">
        <f>VLOOKUP(H17,'Your Order'!$A:$O,7,FALSE)</f>
        <v>0</v>
      </c>
      <c r="I22" s="70"/>
      <c r="J22" s="71"/>
      <c r="K22" s="4" t="s">
        <v>129</v>
      </c>
      <c r="L22" s="32">
        <f>VLOOKUP(L17,'Your Order'!$A:$O,7,FALSE)</f>
        <v>28</v>
      </c>
    </row>
    <row r="23" spans="1:12" ht="18.75" customHeight="1">
      <c r="A23" s="66"/>
      <c r="B23" s="67"/>
      <c r="C23" s="4" t="s">
        <v>386</v>
      </c>
      <c r="D23" s="49">
        <f>VLOOKUP(D17,'Your Order'!$A:$O,8,FALSE)</f>
        <v>22</v>
      </c>
      <c r="E23" s="67"/>
      <c r="F23" s="67"/>
      <c r="G23" s="4" t="s">
        <v>386</v>
      </c>
      <c r="H23" s="49">
        <f>VLOOKUP(H17,'Your Order'!$A:$O,8,FALSE)</f>
        <v>4</v>
      </c>
      <c r="I23" s="70"/>
      <c r="J23" s="71"/>
      <c r="K23" s="4" t="s">
        <v>386</v>
      </c>
      <c r="L23" s="54">
        <f>VLOOKUP(L17,'Your Order'!$A:$O,8,FALSE)</f>
        <v>28</v>
      </c>
    </row>
    <row r="24" spans="1:12" ht="18.75" customHeight="1">
      <c r="A24" s="66"/>
      <c r="B24" s="67"/>
      <c r="C24" s="6" t="s">
        <v>11</v>
      </c>
      <c r="D24" s="49">
        <f>VLOOKUP(D17,'Your Order'!$A:$O,9,FALSE)</f>
        <v>11</v>
      </c>
      <c r="E24" s="67"/>
      <c r="F24" s="67"/>
      <c r="G24" s="6" t="s">
        <v>11</v>
      </c>
      <c r="H24" s="49">
        <f>VLOOKUP(H17,'Your Order'!$A:$O,9,FALSE)</f>
        <v>2</v>
      </c>
      <c r="I24" s="70"/>
      <c r="J24" s="71"/>
      <c r="K24" s="6" t="s">
        <v>11</v>
      </c>
      <c r="L24" s="54">
        <f>VLOOKUP(L17,'Your Order'!$A:$O,9,FALSE)</f>
        <v>14</v>
      </c>
    </row>
    <row r="25" spans="1:12" ht="18.75" customHeight="1">
      <c r="A25" s="66"/>
      <c r="B25" s="67"/>
      <c r="C25" s="6" t="s">
        <v>10</v>
      </c>
      <c r="D25" s="49">
        <f>VLOOKUP(D17,'Your Order'!$A:$O,10,FALSE)</f>
        <v>10.45</v>
      </c>
      <c r="E25" s="67"/>
      <c r="F25" s="67"/>
      <c r="G25" s="6" t="s">
        <v>10</v>
      </c>
      <c r="H25" s="49">
        <f>VLOOKUP(H17,'Your Order'!$A:$O,10,FALSE)</f>
        <v>1.9</v>
      </c>
      <c r="I25" s="70"/>
      <c r="J25" s="71"/>
      <c r="K25" s="6" t="s">
        <v>10</v>
      </c>
      <c r="L25" s="54">
        <f>VLOOKUP(L17,'Your Order'!$A:$O,10,FALSE)</f>
        <v>13.299999999999999</v>
      </c>
    </row>
    <row r="26" spans="1:12" ht="18.75" customHeight="1" thickBot="1">
      <c r="A26" s="66"/>
      <c r="B26" s="67"/>
      <c r="C26" s="6" t="s">
        <v>12</v>
      </c>
      <c r="D26" s="12">
        <f>VLOOKUP(D17,'Your Order'!$A:$O,11,FALSE)</f>
        <v>10</v>
      </c>
      <c r="E26" s="67"/>
      <c r="F26" s="67"/>
      <c r="G26" s="6" t="s">
        <v>12</v>
      </c>
      <c r="H26" s="12">
        <f>VLOOKUP(H17,'Your Order'!$A:$O,11,FALSE)</f>
        <v>72</v>
      </c>
      <c r="I26" s="70"/>
      <c r="J26" s="71"/>
      <c r="K26" s="6" t="s">
        <v>12</v>
      </c>
      <c r="L26" s="19">
        <f>VLOOKUP(L17,'Your Order'!$A:$O,11,FALSE)</f>
        <v>10</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str">
        <f>VLOOKUP(H17,'Your Order'!$A:$O,12,FALSE)</f>
        <v>May 2018</v>
      </c>
      <c r="I28" s="70"/>
      <c r="J28" s="71"/>
      <c r="K28" s="6" t="s">
        <v>4</v>
      </c>
      <c r="L28" s="61" t="str">
        <f>VLOOKUP(L17,'Your Order'!$A:$O,12,FALSE)</f>
        <v>May 2018</v>
      </c>
    </row>
    <row r="29" spans="1:12" ht="18.75" customHeight="1">
      <c r="A29" s="66"/>
      <c r="B29" s="67"/>
      <c r="C29" s="7" t="s">
        <v>5</v>
      </c>
      <c r="D29" s="8">
        <f>VLOOKUP(D17,'Your Order'!$A:$O,13,FALSE)</f>
        <v>10</v>
      </c>
      <c r="E29" s="67"/>
      <c r="F29" s="67"/>
      <c r="G29" s="7" t="s">
        <v>5</v>
      </c>
      <c r="H29" s="8">
        <f>VLOOKUP(H17,'Your Order'!$A:$O,13,FALSE)</f>
        <v>36</v>
      </c>
      <c r="I29" s="70"/>
      <c r="J29" s="71"/>
      <c r="K29" s="7" t="s">
        <v>5</v>
      </c>
      <c r="L29" s="20">
        <f>VLOOKUP(L17,'Your Order'!$A:$O,13,FALSE)</f>
        <v>10</v>
      </c>
    </row>
    <row r="30" spans="1:12" ht="18.75" customHeight="1">
      <c r="A30" s="1"/>
      <c r="B30" s="2"/>
      <c r="C30" s="2"/>
      <c r="D30" s="2"/>
      <c r="E30" s="2"/>
      <c r="F30" s="2"/>
      <c r="G30" s="2"/>
      <c r="H30" s="2"/>
      <c r="I30" s="48"/>
      <c r="J30" s="48"/>
      <c r="K30" s="2"/>
      <c r="L30" s="18"/>
    </row>
    <row r="31" spans="1:12" ht="18.75" customHeight="1">
      <c r="A31" s="66"/>
      <c r="B31" s="67"/>
      <c r="C31" s="4" t="s">
        <v>0</v>
      </c>
      <c r="D31" s="14" t="s">
        <v>204</v>
      </c>
      <c r="E31" s="67"/>
      <c r="F31" s="67"/>
      <c r="G31" s="4" t="s">
        <v>0</v>
      </c>
      <c r="H31" s="14" t="s">
        <v>205</v>
      </c>
      <c r="I31" s="70"/>
      <c r="J31" s="71"/>
      <c r="K31" s="4" t="s">
        <v>0</v>
      </c>
      <c r="L31" s="22" t="s">
        <v>206</v>
      </c>
    </row>
    <row r="32" spans="1:12" ht="18.75" customHeight="1">
      <c r="A32" s="66"/>
      <c r="B32" s="67"/>
      <c r="C32" s="4" t="s">
        <v>1</v>
      </c>
      <c r="D32" s="8" t="str">
        <f>VLOOKUP(D31,'Your Order'!$A:$O,2,FALSE)</f>
        <v>5206962074706</v>
      </c>
      <c r="E32" s="67"/>
      <c r="F32" s="67"/>
      <c r="G32" s="4" t="s">
        <v>1</v>
      </c>
      <c r="H32" s="8" t="str">
        <f>VLOOKUP(H31,'Your Order'!$A:$O,2,FALSE)</f>
        <v>5206962026859</v>
      </c>
      <c r="I32" s="70"/>
      <c r="J32" s="71"/>
      <c r="K32" s="4" t="s">
        <v>1</v>
      </c>
      <c r="L32" s="20" t="str">
        <f>VLOOKUP(L31,'Your Order'!$A:$O,2,FALSE)</f>
        <v>5206962026873</v>
      </c>
    </row>
    <row r="33" spans="1:12" ht="18.75" customHeight="1">
      <c r="A33" s="66"/>
      <c r="B33" s="67"/>
      <c r="C33" s="4" t="s">
        <v>7</v>
      </c>
      <c r="D33" s="8">
        <f>VLOOKUP(D31,'Your Order'!$A:$O,3,FALSE)</f>
        <v>552</v>
      </c>
      <c r="E33" s="67"/>
      <c r="F33" s="67"/>
      <c r="G33" s="4" t="s">
        <v>7</v>
      </c>
      <c r="H33" s="8">
        <f>VLOOKUP(H31,'Your Order'!$A:$O,3,FALSE)</f>
        <v>625</v>
      </c>
      <c r="I33" s="70"/>
      <c r="J33" s="71"/>
      <c r="K33" s="4" t="s">
        <v>7</v>
      </c>
      <c r="L33" s="20">
        <f>VLOOKUP(L31,'Your Order'!$A:$O,3,FALSE)</f>
        <v>625</v>
      </c>
    </row>
    <row r="34" spans="1:12" ht="45">
      <c r="A34" s="66"/>
      <c r="B34" s="67"/>
      <c r="C34" s="4" t="s">
        <v>2</v>
      </c>
      <c r="D34" s="8" t="str">
        <f>VLOOKUP(D31,'Your Order'!$A:$O,5,FALSE)</f>
        <v>ROUND PENCIL CASE STREET LAB D.777</v>
      </c>
      <c r="E34" s="67"/>
      <c r="F34" s="67"/>
      <c r="G34" s="4" t="s">
        <v>2</v>
      </c>
      <c r="H34" s="8" t="str">
        <f>VLOOKUP(H31,'Your Order'!$A:$O,5,FALSE)</f>
        <v>BACKPACK WITH SINGLE COMP.&amp; FRONT PCKT STREET LAB 750</v>
      </c>
      <c r="I34" s="70"/>
      <c r="J34" s="71"/>
      <c r="K34" s="4" t="s">
        <v>2</v>
      </c>
      <c r="L34" s="20" t="str">
        <f>VLOOKUP(L31,'Your Order'!$A:$O,5,FALSE)</f>
        <v>BACKPACK WITH SINGLE COMP.&amp; FRONT PCKT STREET LAB 751</v>
      </c>
    </row>
    <row r="35" spans="1:12" ht="18.75" customHeight="1">
      <c r="A35" s="66"/>
      <c r="B35" s="67"/>
      <c r="C35" s="4" t="s">
        <v>130</v>
      </c>
      <c r="D35" s="8" t="str">
        <f>VLOOKUP(D31,'Your Order'!$A:$O,6,FALSE)</f>
        <v>8H*21.5Wcm</v>
      </c>
      <c r="E35" s="67"/>
      <c r="F35" s="67"/>
      <c r="G35" s="4" t="s">
        <v>130</v>
      </c>
      <c r="H35" s="8" t="str">
        <f>VLOOKUP(H31,'Your Order'!$A:$O,6,FALSE)</f>
        <v>41H*30W*17L cm</v>
      </c>
      <c r="I35" s="70"/>
      <c r="J35" s="71"/>
      <c r="K35" s="4" t="s">
        <v>130</v>
      </c>
      <c r="L35" s="20" t="str">
        <f>VLOOKUP(L31,'Your Order'!$A:$O,6,FALSE)</f>
        <v>41H*30W*17L cm</v>
      </c>
    </row>
    <row r="36" spans="1:12" ht="18.75" customHeight="1">
      <c r="A36" s="66"/>
      <c r="B36" s="67"/>
      <c r="C36" s="4" t="s">
        <v>129</v>
      </c>
      <c r="D36" s="31">
        <f>VLOOKUP(D31,'Your Order'!$A:$O,7,FALSE)</f>
        <v>0</v>
      </c>
      <c r="E36" s="67"/>
      <c r="F36" s="67"/>
      <c r="G36" s="4" t="s">
        <v>129</v>
      </c>
      <c r="H36" s="31">
        <f>VLOOKUP(H31,'Your Order'!$A:$O,7,FALSE)</f>
        <v>24</v>
      </c>
      <c r="I36" s="70"/>
      <c r="J36" s="71"/>
      <c r="K36" s="4" t="s">
        <v>129</v>
      </c>
      <c r="L36" s="32">
        <f>VLOOKUP(L31,'Your Order'!$A:$O,7,FALSE)</f>
        <v>24</v>
      </c>
    </row>
    <row r="37" spans="1:12" ht="18.75" customHeight="1">
      <c r="A37" s="66"/>
      <c r="B37" s="67"/>
      <c r="C37" s="4" t="s">
        <v>386</v>
      </c>
      <c r="D37" s="49">
        <f>VLOOKUP(D31,'Your Order'!$A:$O,8,FALSE)</f>
        <v>4</v>
      </c>
      <c r="E37" s="67"/>
      <c r="F37" s="67"/>
      <c r="G37" s="4" t="s">
        <v>386</v>
      </c>
      <c r="H37" s="49">
        <f>VLOOKUP(H31,'Your Order'!$A:$O,8,FALSE)</f>
        <v>22</v>
      </c>
      <c r="I37" s="70"/>
      <c r="J37" s="71"/>
      <c r="K37" s="4" t="s">
        <v>386</v>
      </c>
      <c r="L37" s="54">
        <f>VLOOKUP(L31,'Your Order'!$A:$O,8,FALSE)</f>
        <v>22</v>
      </c>
    </row>
    <row r="38" spans="1:12" ht="18.75" customHeight="1">
      <c r="A38" s="66"/>
      <c r="B38" s="67"/>
      <c r="C38" s="6" t="s">
        <v>11</v>
      </c>
      <c r="D38" s="49">
        <f>VLOOKUP(D31,'Your Order'!$A:$O,9,FALSE)</f>
        <v>2</v>
      </c>
      <c r="E38" s="67"/>
      <c r="F38" s="67"/>
      <c r="G38" s="6" t="s">
        <v>11</v>
      </c>
      <c r="H38" s="49">
        <f>VLOOKUP(H31,'Your Order'!$A:$O,9,FALSE)</f>
        <v>11</v>
      </c>
      <c r="I38" s="70"/>
      <c r="J38" s="71"/>
      <c r="K38" s="6" t="s">
        <v>11</v>
      </c>
      <c r="L38" s="54">
        <f>VLOOKUP(L31,'Your Order'!$A:$O,9,FALSE)</f>
        <v>11</v>
      </c>
    </row>
    <row r="39" spans="1:12" ht="18.75" customHeight="1">
      <c r="A39" s="66"/>
      <c r="B39" s="67"/>
      <c r="C39" s="6" t="s">
        <v>10</v>
      </c>
      <c r="D39" s="49">
        <f>VLOOKUP(D31,'Your Order'!$A:$O,10,FALSE)</f>
        <v>1.9</v>
      </c>
      <c r="E39" s="67"/>
      <c r="F39" s="67"/>
      <c r="G39" s="6" t="s">
        <v>10</v>
      </c>
      <c r="H39" s="49">
        <f>VLOOKUP(H31,'Your Order'!$A:$O,10,FALSE)</f>
        <v>10.45</v>
      </c>
      <c r="I39" s="70"/>
      <c r="J39" s="71"/>
      <c r="K39" s="6" t="s">
        <v>10</v>
      </c>
      <c r="L39" s="54">
        <f>VLOOKUP(L31,'Your Order'!$A:$O,10,FALSE)</f>
        <v>10.45</v>
      </c>
    </row>
    <row r="40" spans="1:12" ht="18.75" customHeight="1" thickBot="1">
      <c r="A40" s="66"/>
      <c r="B40" s="67"/>
      <c r="C40" s="6" t="s">
        <v>12</v>
      </c>
      <c r="D40" s="12">
        <f>VLOOKUP(D31,'Your Order'!$A:$O,11,FALSE)</f>
        <v>72</v>
      </c>
      <c r="E40" s="67"/>
      <c r="F40" s="67"/>
      <c r="G40" s="6" t="s">
        <v>12</v>
      </c>
      <c r="H40" s="12">
        <f>VLOOKUP(H31,'Your Order'!$A:$O,11,FALSE)</f>
        <v>10</v>
      </c>
      <c r="I40" s="70"/>
      <c r="J40" s="71"/>
      <c r="K40" s="6" t="s">
        <v>12</v>
      </c>
      <c r="L40" s="19">
        <f>VLOOKUP(L31,'Your Order'!$A:$O,11,FALSE)</f>
        <v>10</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str">
        <f>VLOOKUP(D31,'Your Order'!$A:$O,12,FALSE)</f>
        <v>May 2018</v>
      </c>
      <c r="E42" s="67"/>
      <c r="F42" s="67"/>
      <c r="G42" s="6" t="s">
        <v>4</v>
      </c>
      <c r="H42" s="60" t="str">
        <f>VLOOKUP(H31,'Your Order'!$A:$O,12,FALSE)</f>
        <v>May 2018</v>
      </c>
      <c r="I42" s="70"/>
      <c r="J42" s="71"/>
      <c r="K42" s="6" t="s">
        <v>4</v>
      </c>
      <c r="L42" s="61" t="str">
        <f>VLOOKUP(L31,'Your Order'!$A:$O,12,FALSE)</f>
        <v>May 2018</v>
      </c>
    </row>
    <row r="43" spans="1:12" ht="18.75" customHeight="1">
      <c r="A43" s="66"/>
      <c r="B43" s="67"/>
      <c r="C43" s="7" t="s">
        <v>5</v>
      </c>
      <c r="D43" s="8">
        <f>VLOOKUP(D31,'Your Order'!$A:$O,13,FALSE)</f>
        <v>36</v>
      </c>
      <c r="E43" s="67"/>
      <c r="F43" s="67"/>
      <c r="G43" s="7" t="s">
        <v>5</v>
      </c>
      <c r="H43" s="8">
        <f>VLOOKUP(H31,'Your Order'!$A:$O,13,FALSE)</f>
        <v>10</v>
      </c>
      <c r="I43" s="70"/>
      <c r="J43" s="71"/>
      <c r="K43" s="7" t="s">
        <v>5</v>
      </c>
      <c r="L43" s="20">
        <f>VLOOKUP(L31,'Your Order'!$A:$O,13,FALSE)</f>
        <v>10</v>
      </c>
    </row>
    <row r="44" spans="1:12" ht="18.75" customHeight="1">
      <c r="A44" s="1"/>
      <c r="B44" s="2"/>
      <c r="C44" s="2"/>
      <c r="D44" s="2"/>
      <c r="E44" s="2"/>
      <c r="F44" s="2"/>
      <c r="G44" s="2"/>
      <c r="H44" s="2"/>
      <c r="I44" s="48"/>
      <c r="J44" s="48"/>
      <c r="K44" s="2"/>
      <c r="L44" s="18"/>
    </row>
    <row r="45" spans="1:12" ht="18.75" customHeight="1">
      <c r="A45" s="66"/>
      <c r="B45" s="67"/>
      <c r="C45" s="4" t="s">
        <v>0</v>
      </c>
      <c r="D45" s="14" t="s">
        <v>207</v>
      </c>
      <c r="E45" s="67"/>
      <c r="F45" s="67"/>
      <c r="G45" s="4" t="s">
        <v>0</v>
      </c>
      <c r="H45" s="14" t="s">
        <v>208</v>
      </c>
      <c r="I45" s="70"/>
      <c r="J45" s="71"/>
      <c r="K45" s="4" t="s">
        <v>0</v>
      </c>
      <c r="L45" s="22" t="s">
        <v>209</v>
      </c>
    </row>
    <row r="46" spans="1:12" ht="18.75" customHeight="1">
      <c r="A46" s="66"/>
      <c r="B46" s="67"/>
      <c r="C46" s="4" t="s">
        <v>1</v>
      </c>
      <c r="D46" s="8" t="str">
        <f>VLOOKUP(D45,'Your Order'!$A:$O,2,FALSE)</f>
        <v>5206962056603</v>
      </c>
      <c r="E46" s="67"/>
      <c r="F46" s="67"/>
      <c r="G46" s="4" t="s">
        <v>1</v>
      </c>
      <c r="H46" s="8" t="str">
        <f>VLOOKUP(H45,'Your Order'!$A:$O,2,FALSE)</f>
        <v>5206962094261</v>
      </c>
      <c r="I46" s="70"/>
      <c r="J46" s="71"/>
      <c r="K46" s="4" t="s">
        <v>1</v>
      </c>
      <c r="L46" s="20" t="str">
        <f>VLOOKUP(L45,'Your Order'!$A:$O,2,FALSE)</f>
        <v>5206962094629</v>
      </c>
    </row>
    <row r="47" spans="1:12" ht="18.75" customHeight="1">
      <c r="A47" s="66"/>
      <c r="B47" s="67"/>
      <c r="C47" s="4" t="s">
        <v>7</v>
      </c>
      <c r="D47" s="8">
        <f>VLOOKUP(D45,'Your Order'!$A:$O,3,FALSE)</f>
        <v>665</v>
      </c>
      <c r="E47" s="67"/>
      <c r="F47" s="67"/>
      <c r="G47" s="4" t="s">
        <v>7</v>
      </c>
      <c r="H47" s="8">
        <f>VLOOKUP(H45,'Your Order'!$A:$O,3,FALSE)</f>
        <v>665</v>
      </c>
      <c r="I47" s="70"/>
      <c r="J47" s="71"/>
      <c r="K47" s="4" t="s">
        <v>7</v>
      </c>
      <c r="L47" s="20">
        <f>VLOOKUP(L45,'Your Order'!$A:$O,3,FALSE)</f>
        <v>552</v>
      </c>
    </row>
    <row r="48" spans="1:12" ht="45">
      <c r="A48" s="66"/>
      <c r="B48" s="67"/>
      <c r="C48" s="4" t="s">
        <v>2</v>
      </c>
      <c r="D48" s="8" t="str">
        <f>VLOOKUP(D45,'Your Order'!$A:$O,5,FALSE)</f>
        <v>BACKPACK WITH FRONT POCKET &amp; 2 COPARTMENTS STREET LAB D.692</v>
      </c>
      <c r="E48" s="67"/>
      <c r="F48" s="67"/>
      <c r="G48" s="4" t="s">
        <v>2</v>
      </c>
      <c r="H48" s="8" t="str">
        <f>VLOOKUP(H45,'Your Order'!$A:$O,5,FALSE)</f>
        <v>BACKPACK WITH FRONT POCKET &amp; 2 COPARTMENTS STREET LAB D.453</v>
      </c>
      <c r="I48" s="70"/>
      <c r="J48" s="71"/>
      <c r="K48" s="4" t="s">
        <v>2</v>
      </c>
      <c r="L48" s="20" t="str">
        <f>VLOOKUP(L45,'Your Order'!$A:$O,5,FALSE)</f>
        <v>ROUND PENCIL CASE STREET LAB D.453</v>
      </c>
    </row>
    <row r="49" spans="1:12" ht="18.75" customHeight="1">
      <c r="A49" s="66"/>
      <c r="B49" s="67"/>
      <c r="C49" s="4" t="s">
        <v>130</v>
      </c>
      <c r="D49" s="8" t="str">
        <f>VLOOKUP(D45,'Your Order'!$A:$O,6,FALSE)</f>
        <v>45H*31W*15L cm</v>
      </c>
      <c r="E49" s="67"/>
      <c r="F49" s="67"/>
      <c r="G49" s="4" t="s">
        <v>130</v>
      </c>
      <c r="H49" s="8" t="str">
        <f>VLOOKUP(H45,'Your Order'!$A:$O,6,FALSE)</f>
        <v>45H*31W*15L cm</v>
      </c>
      <c r="I49" s="70"/>
      <c r="J49" s="71"/>
      <c r="K49" s="4" t="s">
        <v>130</v>
      </c>
      <c r="L49" s="20" t="str">
        <f>VLOOKUP(L45,'Your Order'!$A:$O,6,FALSE)</f>
        <v>8H*21.5Wcm</v>
      </c>
    </row>
    <row r="50" spans="1:12" ht="18.75" customHeight="1">
      <c r="A50" s="66"/>
      <c r="B50" s="67"/>
      <c r="C50" s="4" t="s">
        <v>129</v>
      </c>
      <c r="D50" s="31">
        <f>VLOOKUP(D45,'Your Order'!$A:$O,7,FALSE)</f>
        <v>28</v>
      </c>
      <c r="E50" s="67"/>
      <c r="F50" s="67"/>
      <c r="G50" s="4" t="s">
        <v>129</v>
      </c>
      <c r="H50" s="31">
        <f>VLOOKUP(H45,'Your Order'!$A:$O,7,FALSE)</f>
        <v>28</v>
      </c>
      <c r="I50" s="70"/>
      <c r="J50" s="71"/>
      <c r="K50" s="4" t="s">
        <v>129</v>
      </c>
      <c r="L50" s="32">
        <f>VLOOKUP(L45,'Your Order'!$A:$O,7,FALSE)</f>
        <v>0</v>
      </c>
    </row>
    <row r="51" spans="1:12" ht="18.75" customHeight="1">
      <c r="A51" s="66"/>
      <c r="B51" s="67"/>
      <c r="C51" s="4" t="s">
        <v>386</v>
      </c>
      <c r="D51" s="49">
        <f>VLOOKUP(D45,'Your Order'!$A:$O,8,FALSE)</f>
        <v>28</v>
      </c>
      <c r="E51" s="67"/>
      <c r="F51" s="67"/>
      <c r="G51" s="4" t="s">
        <v>386</v>
      </c>
      <c r="H51" s="49">
        <f>VLOOKUP(H45,'Your Order'!$A:$O,8,FALSE)</f>
        <v>28</v>
      </c>
      <c r="I51" s="70"/>
      <c r="J51" s="71"/>
      <c r="K51" s="4" t="s">
        <v>386</v>
      </c>
      <c r="L51" s="54">
        <f>VLOOKUP(L45,'Your Order'!$A:$O,8,FALSE)</f>
        <v>4</v>
      </c>
    </row>
    <row r="52" spans="1:12" ht="18.75" customHeight="1">
      <c r="A52" s="66"/>
      <c r="B52" s="67"/>
      <c r="C52" s="6" t="s">
        <v>11</v>
      </c>
      <c r="D52" s="49">
        <f>VLOOKUP(D45,'Your Order'!$A:$O,9,FALSE)</f>
        <v>14</v>
      </c>
      <c r="E52" s="67"/>
      <c r="F52" s="67"/>
      <c r="G52" s="6" t="s">
        <v>11</v>
      </c>
      <c r="H52" s="49">
        <f>VLOOKUP(H45,'Your Order'!$A:$O,9,FALSE)</f>
        <v>14</v>
      </c>
      <c r="I52" s="70"/>
      <c r="J52" s="71"/>
      <c r="K52" s="6" t="s">
        <v>11</v>
      </c>
      <c r="L52" s="54">
        <f>VLOOKUP(L45,'Your Order'!$A:$O,9,FALSE)</f>
        <v>2</v>
      </c>
    </row>
    <row r="53" spans="1:12" ht="18.75" customHeight="1">
      <c r="A53" s="66"/>
      <c r="B53" s="67"/>
      <c r="C53" s="6" t="s">
        <v>10</v>
      </c>
      <c r="D53" s="49">
        <f>VLOOKUP(D45,'Your Order'!$A:$O,10,FALSE)</f>
        <v>13.299999999999999</v>
      </c>
      <c r="E53" s="67"/>
      <c r="F53" s="67"/>
      <c r="G53" s="6" t="s">
        <v>10</v>
      </c>
      <c r="H53" s="49">
        <f>VLOOKUP(H45,'Your Order'!$A:$O,10,FALSE)</f>
        <v>13.299999999999999</v>
      </c>
      <c r="I53" s="70"/>
      <c r="J53" s="71"/>
      <c r="K53" s="6" t="s">
        <v>10</v>
      </c>
      <c r="L53" s="54">
        <f>VLOOKUP(L45,'Your Order'!$A:$O,10,FALSE)</f>
        <v>1.9</v>
      </c>
    </row>
    <row r="54" spans="1:12" ht="18.75" customHeight="1" thickBot="1">
      <c r="A54" s="66"/>
      <c r="B54" s="67"/>
      <c r="C54" s="6" t="s">
        <v>12</v>
      </c>
      <c r="D54" s="12">
        <f>VLOOKUP(D45,'Your Order'!$A:$O,11,FALSE)</f>
        <v>10</v>
      </c>
      <c r="E54" s="67"/>
      <c r="F54" s="67"/>
      <c r="G54" s="6" t="s">
        <v>12</v>
      </c>
      <c r="H54" s="12">
        <f>VLOOKUP(H45,'Your Order'!$A:$O,11,FALSE)</f>
        <v>10</v>
      </c>
      <c r="I54" s="70"/>
      <c r="J54" s="71"/>
      <c r="K54" s="6" t="s">
        <v>12</v>
      </c>
      <c r="L54" s="19">
        <f>VLOOKUP(L45,'Your Order'!$A:$O,11,FALSE)</f>
        <v>72</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str">
        <f>VLOOKUP(D45,'Your Order'!$A:$O,12,FALSE)</f>
        <v>May 2018</v>
      </c>
      <c r="E56" s="67"/>
      <c r="F56" s="67"/>
      <c r="G56" s="6" t="s">
        <v>4</v>
      </c>
      <c r="H56" s="60" t="str">
        <f>VLOOKUP(H45,'Your Order'!$A:$O,12,FALSE)</f>
        <v>May 2018</v>
      </c>
      <c r="I56" s="70"/>
      <c r="J56" s="71"/>
      <c r="K56" s="6" t="s">
        <v>4</v>
      </c>
      <c r="L56" s="61" t="str">
        <f>VLOOKUP(L45,'Your Order'!$A:$O,12,FALSE)</f>
        <v>May 2018</v>
      </c>
    </row>
    <row r="57" spans="1:12" ht="18.75" customHeight="1" thickBot="1">
      <c r="A57" s="68"/>
      <c r="B57" s="69"/>
      <c r="C57" s="15" t="s">
        <v>5</v>
      </c>
      <c r="D57" s="16">
        <f>VLOOKUP(D45,'Your Order'!$A:$O,13,FALSE)</f>
        <v>10</v>
      </c>
      <c r="E57" s="69"/>
      <c r="F57" s="69"/>
      <c r="G57" s="15" t="s">
        <v>5</v>
      </c>
      <c r="H57" s="16">
        <f>VLOOKUP(H45,'Your Order'!$A:$O,13,FALSE)</f>
        <v>10</v>
      </c>
      <c r="I57" s="72"/>
      <c r="J57" s="73"/>
      <c r="K57" s="15" t="s">
        <v>5</v>
      </c>
      <c r="L57" s="23">
        <f>VLOOKUP(L45,'Your Order'!$A:$O,13,FALSE)</f>
        <v>36</v>
      </c>
    </row>
    <row r="58" spans="1:12" ht="37.5" customHeight="1" thickTop="1">
      <c r="A58" s="66"/>
      <c r="B58" s="67"/>
      <c r="C58" s="67"/>
      <c r="D58" s="67"/>
      <c r="E58" s="67"/>
      <c r="F58" s="67"/>
      <c r="G58" s="67"/>
      <c r="H58" s="67"/>
      <c r="I58" s="67"/>
      <c r="J58" s="67"/>
      <c r="K58" s="67"/>
      <c r="L58" s="80"/>
    </row>
    <row r="59" spans="1:12" ht="18.75" customHeight="1">
      <c r="A59" s="1"/>
      <c r="B59" s="2"/>
      <c r="C59" s="2"/>
      <c r="D59" s="2"/>
      <c r="E59" s="2"/>
      <c r="F59" s="2"/>
      <c r="G59" s="2"/>
      <c r="H59" s="2"/>
      <c r="I59" s="48"/>
      <c r="J59" s="48"/>
      <c r="K59" s="2"/>
      <c r="L59" s="18"/>
    </row>
    <row r="60" spans="1:12" ht="18.75" customHeight="1">
      <c r="A60" s="66"/>
      <c r="B60" s="67"/>
      <c r="C60" s="4" t="s">
        <v>0</v>
      </c>
      <c r="D60" s="14" t="s">
        <v>210</v>
      </c>
      <c r="E60" s="67"/>
      <c r="F60" s="67"/>
      <c r="G60" s="4" t="s">
        <v>0</v>
      </c>
      <c r="H60" s="14" t="s">
        <v>211</v>
      </c>
      <c r="I60" s="70"/>
      <c r="J60" s="71"/>
      <c r="K60" s="4" t="s">
        <v>0</v>
      </c>
      <c r="L60" s="22" t="s">
        <v>212</v>
      </c>
    </row>
    <row r="61" spans="1:12" ht="18.75" customHeight="1">
      <c r="A61" s="66"/>
      <c r="B61" s="67"/>
      <c r="C61" s="4" t="s">
        <v>1</v>
      </c>
      <c r="D61" s="8" t="str">
        <f>VLOOKUP(D60,'Your Order'!$A:$O,2,FALSE)</f>
        <v>5206962094803</v>
      </c>
      <c r="E61" s="67"/>
      <c r="F61" s="67"/>
      <c r="G61" s="4" t="s">
        <v>1</v>
      </c>
      <c r="H61" s="8" t="str">
        <f>VLOOKUP(H60,'Your Order'!$A:$O,2,FALSE)</f>
        <v>5206962094285</v>
      </c>
      <c r="I61" s="70"/>
      <c r="J61" s="71"/>
      <c r="K61" s="4" t="s">
        <v>1</v>
      </c>
      <c r="L61" s="20" t="str">
        <f>VLOOKUP(L60,'Your Order'!$A:$O,2,FALSE)</f>
        <v>5206962094643</v>
      </c>
    </row>
    <row r="62" spans="1:12" ht="18.75" customHeight="1">
      <c r="A62" s="66"/>
      <c r="B62" s="67"/>
      <c r="C62" s="4" t="s">
        <v>7</v>
      </c>
      <c r="D62" s="8">
        <f>VLOOKUP(D60,'Your Order'!$A:$O,3,FALSE)</f>
        <v>550</v>
      </c>
      <c r="E62" s="67"/>
      <c r="F62" s="67"/>
      <c r="G62" s="4" t="s">
        <v>7</v>
      </c>
      <c r="H62" s="8">
        <f>VLOOKUP(H60,'Your Order'!$A:$O,3,FALSE)</f>
        <v>665</v>
      </c>
      <c r="I62" s="70"/>
      <c r="J62" s="71"/>
      <c r="K62" s="4" t="s">
        <v>7</v>
      </c>
      <c r="L62" s="20">
        <f>VLOOKUP(L60,'Your Order'!$A:$O,3,FALSE)</f>
        <v>552</v>
      </c>
    </row>
    <row r="63" spans="1:12" ht="45">
      <c r="A63" s="66"/>
      <c r="B63" s="67"/>
      <c r="C63" s="4" t="s">
        <v>2</v>
      </c>
      <c r="D63" s="8" t="str">
        <f>VLOOKUP(D60,'Your Order'!$A:$O,5,FALSE)</f>
        <v>TEEN SQUARE PENCIL CASE WITH 1 ZIPPER STREET LAB D.453</v>
      </c>
      <c r="E63" s="67"/>
      <c r="F63" s="67"/>
      <c r="G63" s="4" t="s">
        <v>2</v>
      </c>
      <c r="H63" s="8" t="str">
        <f>VLOOKUP(H60,'Your Order'!$A:$O,5,FALSE)</f>
        <v>BACKPACK WITH FRONT POCKET &amp; 2 COPARTMENTS STREET LAB D.498</v>
      </c>
      <c r="I63" s="70"/>
      <c r="J63" s="71"/>
      <c r="K63" s="4" t="s">
        <v>2</v>
      </c>
      <c r="L63" s="20" t="str">
        <f>VLOOKUP(L60,'Your Order'!$A:$O,5,FALSE)</f>
        <v>ROUND PENCIL CASE STREET LAB D.498</v>
      </c>
    </row>
    <row r="64" spans="1:12" ht="18.75" customHeight="1">
      <c r="A64" s="66"/>
      <c r="B64" s="67"/>
      <c r="C64" s="4" t="s">
        <v>130</v>
      </c>
      <c r="D64" s="8" t="str">
        <f>VLOOKUP(D60,'Your Order'!$A:$O,6,FALSE)</f>
        <v>20H*10W*5L cm</v>
      </c>
      <c r="E64" s="67"/>
      <c r="F64" s="67"/>
      <c r="G64" s="4" t="s">
        <v>130</v>
      </c>
      <c r="H64" s="8" t="str">
        <f>VLOOKUP(H60,'Your Order'!$A:$O,6,FALSE)</f>
        <v>45H*31W*15L cm</v>
      </c>
      <c r="I64" s="70"/>
      <c r="J64" s="71"/>
      <c r="K64" s="4" t="s">
        <v>130</v>
      </c>
      <c r="L64" s="20" t="str">
        <f>VLOOKUP(L60,'Your Order'!$A:$O,6,FALSE)</f>
        <v>8H*21.5Wcm</v>
      </c>
    </row>
    <row r="65" spans="1:12" ht="18.75" customHeight="1">
      <c r="A65" s="66"/>
      <c r="B65" s="67"/>
      <c r="C65" s="4" t="s">
        <v>129</v>
      </c>
      <c r="D65" s="31">
        <f>VLOOKUP(D60,'Your Order'!$A:$O,7,FALSE)</f>
        <v>0</v>
      </c>
      <c r="E65" s="67"/>
      <c r="F65" s="67"/>
      <c r="G65" s="4" t="s">
        <v>129</v>
      </c>
      <c r="H65" s="31">
        <f>VLOOKUP(H60,'Your Order'!$A:$O,7,FALSE)</f>
        <v>28</v>
      </c>
      <c r="I65" s="70"/>
      <c r="J65" s="71"/>
      <c r="K65" s="4" t="s">
        <v>129</v>
      </c>
      <c r="L65" s="32">
        <f>VLOOKUP(L60,'Your Order'!$A:$O,7,FALSE)</f>
        <v>0</v>
      </c>
    </row>
    <row r="66" spans="1:12" ht="18.75" customHeight="1">
      <c r="A66" s="66"/>
      <c r="B66" s="67"/>
      <c r="C66" s="4" t="s">
        <v>386</v>
      </c>
      <c r="D66" s="49">
        <f>VLOOKUP(D60,'Your Order'!$A:$O,8,FALSE)</f>
        <v>5</v>
      </c>
      <c r="E66" s="67"/>
      <c r="F66" s="67"/>
      <c r="G66" s="4" t="s">
        <v>386</v>
      </c>
      <c r="H66" s="49">
        <f>VLOOKUP(H60,'Your Order'!$A:$O,8,FALSE)</f>
        <v>28</v>
      </c>
      <c r="I66" s="70"/>
      <c r="J66" s="71"/>
      <c r="K66" s="4" t="s">
        <v>386</v>
      </c>
      <c r="L66" s="54">
        <f>VLOOKUP(L60,'Your Order'!$A:$O,8,FALSE)</f>
        <v>4</v>
      </c>
    </row>
    <row r="67" spans="1:12" ht="18.75" customHeight="1">
      <c r="A67" s="66"/>
      <c r="B67" s="67"/>
      <c r="C67" s="6" t="s">
        <v>11</v>
      </c>
      <c r="D67" s="49">
        <f>VLOOKUP(D60,'Your Order'!$A:$O,9,FALSE)</f>
        <v>2.5</v>
      </c>
      <c r="E67" s="67"/>
      <c r="F67" s="67"/>
      <c r="G67" s="6" t="s">
        <v>11</v>
      </c>
      <c r="H67" s="49">
        <f>VLOOKUP(H60,'Your Order'!$A:$O,9,FALSE)</f>
        <v>14</v>
      </c>
      <c r="I67" s="70"/>
      <c r="J67" s="71"/>
      <c r="K67" s="6" t="s">
        <v>11</v>
      </c>
      <c r="L67" s="54">
        <f>VLOOKUP(L60,'Your Order'!$A:$O,9,FALSE)</f>
        <v>2</v>
      </c>
    </row>
    <row r="68" spans="1:12" ht="18.75" customHeight="1">
      <c r="A68" s="66"/>
      <c r="B68" s="67"/>
      <c r="C68" s="6" t="s">
        <v>10</v>
      </c>
      <c r="D68" s="49">
        <f>VLOOKUP(D60,'Your Order'!$A:$O,10,FALSE)</f>
        <v>2.375</v>
      </c>
      <c r="E68" s="67"/>
      <c r="F68" s="67"/>
      <c r="G68" s="6" t="s">
        <v>10</v>
      </c>
      <c r="H68" s="49">
        <f>VLOOKUP(H60,'Your Order'!$A:$O,10,FALSE)</f>
        <v>13.299999999999999</v>
      </c>
      <c r="I68" s="70"/>
      <c r="J68" s="71"/>
      <c r="K68" s="6" t="s">
        <v>10</v>
      </c>
      <c r="L68" s="54">
        <f>VLOOKUP(L60,'Your Order'!$A:$O,10,FALSE)</f>
        <v>1.9</v>
      </c>
    </row>
    <row r="69" spans="1:12" ht="18.75" customHeight="1" thickBot="1">
      <c r="A69" s="66"/>
      <c r="B69" s="67"/>
      <c r="C69" s="6" t="s">
        <v>12</v>
      </c>
      <c r="D69" s="12">
        <f>VLOOKUP(D60,'Your Order'!$A:$O,11,FALSE)</f>
        <v>72</v>
      </c>
      <c r="E69" s="67"/>
      <c r="F69" s="67"/>
      <c r="G69" s="6" t="s">
        <v>12</v>
      </c>
      <c r="H69" s="12">
        <f>VLOOKUP(H60,'Your Order'!$A:$O,11,FALSE)</f>
        <v>10</v>
      </c>
      <c r="I69" s="70"/>
      <c r="J69" s="71"/>
      <c r="K69" s="6" t="s">
        <v>12</v>
      </c>
      <c r="L69" s="19">
        <f>VLOOKUP(L60,'Your Order'!$A:$O,11,FALSE)</f>
        <v>72</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str">
        <f>VLOOKUP(D60,'Your Order'!$A:$O,12,FALSE)</f>
        <v>May 2018</v>
      </c>
      <c r="E71" s="67"/>
      <c r="F71" s="67"/>
      <c r="G71" s="6" t="s">
        <v>4</v>
      </c>
      <c r="H71" s="60" t="str">
        <f>VLOOKUP(H60,'Your Order'!$A:$O,12,FALSE)</f>
        <v>May 2018</v>
      </c>
      <c r="I71" s="70"/>
      <c r="J71" s="71"/>
      <c r="K71" s="6" t="s">
        <v>4</v>
      </c>
      <c r="L71" s="61" t="str">
        <f>VLOOKUP(L60,'Your Order'!$A:$O,12,FALSE)</f>
        <v>May 2018</v>
      </c>
    </row>
    <row r="72" spans="1:12" ht="18.75" customHeight="1">
      <c r="A72" s="66"/>
      <c r="B72" s="67"/>
      <c r="C72" s="7" t="s">
        <v>5</v>
      </c>
      <c r="D72" s="8">
        <f>VLOOKUP(D60,'Your Order'!$A:$O,13,FALSE)</f>
        <v>36</v>
      </c>
      <c r="E72" s="67"/>
      <c r="F72" s="67"/>
      <c r="G72" s="7" t="s">
        <v>5</v>
      </c>
      <c r="H72" s="8">
        <f>VLOOKUP(H60,'Your Order'!$A:$O,13,FALSE)</f>
        <v>10</v>
      </c>
      <c r="I72" s="70"/>
      <c r="J72" s="71"/>
      <c r="K72" s="7" t="s">
        <v>5</v>
      </c>
      <c r="L72" s="20">
        <f>VLOOKUP(L60,'Your Order'!$A:$O,13,FALSE)</f>
        <v>36</v>
      </c>
    </row>
    <row r="73" spans="1:12" ht="18.75" customHeight="1">
      <c r="A73" s="1"/>
      <c r="B73" s="2"/>
      <c r="C73" s="2"/>
      <c r="D73" s="2"/>
      <c r="E73" s="2"/>
      <c r="F73" s="2"/>
      <c r="G73" s="2"/>
      <c r="H73" s="2"/>
      <c r="I73" s="48"/>
      <c r="J73" s="48"/>
      <c r="K73" s="2"/>
      <c r="L73" s="18"/>
    </row>
    <row r="74" spans="1:12" ht="18.75" customHeight="1">
      <c r="A74" s="66"/>
      <c r="B74" s="71"/>
      <c r="C74" s="4" t="s">
        <v>0</v>
      </c>
      <c r="D74" s="14" t="s">
        <v>213</v>
      </c>
      <c r="E74" s="67"/>
      <c r="F74" s="67"/>
      <c r="G74" s="4" t="s">
        <v>0</v>
      </c>
      <c r="H74" s="14" t="s">
        <v>214</v>
      </c>
      <c r="I74" s="70"/>
      <c r="J74" s="71"/>
      <c r="K74" s="4" t="s">
        <v>0</v>
      </c>
      <c r="L74" s="22" t="s">
        <v>215</v>
      </c>
    </row>
    <row r="75" spans="1:12" ht="18.75" customHeight="1">
      <c r="A75" s="66"/>
      <c r="B75" s="71"/>
      <c r="C75" s="4" t="s">
        <v>1</v>
      </c>
      <c r="D75" s="8" t="str">
        <f>VLOOKUP(D74,'Your Order'!$A:$O,2,FALSE)</f>
        <v>5206962094827</v>
      </c>
      <c r="E75" s="67"/>
      <c r="F75" s="67"/>
      <c r="G75" s="4" t="s">
        <v>1</v>
      </c>
      <c r="H75" s="8" t="str">
        <f>VLOOKUP(H74,'Your Order'!$A:$O,2,FALSE)</f>
        <v>5206962094223</v>
      </c>
      <c r="I75" s="70"/>
      <c r="J75" s="71"/>
      <c r="K75" s="4" t="s">
        <v>1</v>
      </c>
      <c r="L75" s="20" t="str">
        <f>VLOOKUP(L74,'Your Order'!$A:$O,2,FALSE)</f>
        <v>5206962094766</v>
      </c>
    </row>
    <row r="76" spans="1:12" ht="18.75" customHeight="1">
      <c r="A76" s="66"/>
      <c r="B76" s="71"/>
      <c r="C76" s="4" t="s">
        <v>7</v>
      </c>
      <c r="D76" s="8">
        <f>VLOOKUP(D74,'Your Order'!$A:$O,3,FALSE)</f>
        <v>550</v>
      </c>
      <c r="E76" s="67"/>
      <c r="F76" s="67"/>
      <c r="G76" s="4" t="s">
        <v>7</v>
      </c>
      <c r="H76" s="8">
        <f>VLOOKUP(H74,'Your Order'!$A:$O,3,FALSE)</f>
        <v>665</v>
      </c>
      <c r="I76" s="70"/>
      <c r="J76" s="71"/>
      <c r="K76" s="4" t="s">
        <v>7</v>
      </c>
      <c r="L76" s="20">
        <f>VLOOKUP(L74,'Your Order'!$A:$O,3,FALSE)</f>
        <v>550</v>
      </c>
    </row>
    <row r="77" spans="1:12" ht="45">
      <c r="A77" s="66"/>
      <c r="B77" s="71"/>
      <c r="C77" s="4" t="s">
        <v>2</v>
      </c>
      <c r="D77" s="8" t="str">
        <f>VLOOKUP(D74,'Your Order'!$A:$O,5,FALSE)</f>
        <v>TEEN SQUARE PENCIL CASE WITH 1 ZIPPER STREET LAB D.498</v>
      </c>
      <c r="E77" s="67"/>
      <c r="F77" s="67"/>
      <c r="G77" s="4" t="s">
        <v>2</v>
      </c>
      <c r="H77" s="8" t="str">
        <f>VLOOKUP(H74,'Your Order'!$A:$O,5,FALSE)</f>
        <v>BACKPACK WITH FRONT POCKET &amp; 2 COPARTMENTS STREET LAB D.402</v>
      </c>
      <c r="I77" s="70"/>
      <c r="J77" s="71"/>
      <c r="K77" s="4" t="s">
        <v>2</v>
      </c>
      <c r="L77" s="20" t="str">
        <f>VLOOKUP(L74,'Your Order'!$A:$O,5,FALSE)</f>
        <v>TEEN SQUARE PENCIL CASE WITH 1 ZIPPER STREET LAB D.402</v>
      </c>
    </row>
    <row r="78" spans="1:12" ht="18.75" customHeight="1">
      <c r="A78" s="66"/>
      <c r="B78" s="71"/>
      <c r="C78" s="4" t="s">
        <v>130</v>
      </c>
      <c r="D78" s="8" t="str">
        <f>VLOOKUP(D74,'Your Order'!$A:$O,6,FALSE)</f>
        <v>20H*10W*5L cm</v>
      </c>
      <c r="E78" s="67"/>
      <c r="F78" s="67"/>
      <c r="G78" s="4" t="s">
        <v>130</v>
      </c>
      <c r="H78" s="8" t="str">
        <f>VLOOKUP(H74,'Your Order'!$A:$O,6,FALSE)</f>
        <v>45H*31W*15L cm</v>
      </c>
      <c r="I78" s="70"/>
      <c r="J78" s="71"/>
      <c r="K78" s="4" t="s">
        <v>130</v>
      </c>
      <c r="L78" s="20" t="str">
        <f>VLOOKUP(L74,'Your Order'!$A:$O,6,FALSE)</f>
        <v>20H*10W*5L cm</v>
      </c>
    </row>
    <row r="79" spans="1:12" ht="18.75" customHeight="1">
      <c r="A79" s="66"/>
      <c r="B79" s="71"/>
      <c r="C79" s="4" t="s">
        <v>129</v>
      </c>
      <c r="D79" s="31">
        <f>VLOOKUP(D74,'Your Order'!$A:$O,7,FALSE)</f>
        <v>0</v>
      </c>
      <c r="E79" s="67"/>
      <c r="F79" s="67"/>
      <c r="G79" s="4" t="s">
        <v>129</v>
      </c>
      <c r="H79" s="31">
        <f>VLOOKUP(H74,'Your Order'!$A:$O,7,FALSE)</f>
        <v>28</v>
      </c>
      <c r="I79" s="70"/>
      <c r="J79" s="71"/>
      <c r="K79" s="4" t="s">
        <v>129</v>
      </c>
      <c r="L79" s="32">
        <f>VLOOKUP(L74,'Your Order'!$A:$O,7,FALSE)</f>
        <v>0</v>
      </c>
    </row>
    <row r="80" spans="1:12" ht="18.75" customHeight="1">
      <c r="A80" s="66"/>
      <c r="B80" s="71"/>
      <c r="C80" s="4" t="s">
        <v>386</v>
      </c>
      <c r="D80" s="49">
        <f>VLOOKUP(D74,'Your Order'!$A:$O,8,FALSE)</f>
        <v>5</v>
      </c>
      <c r="E80" s="67"/>
      <c r="F80" s="67"/>
      <c r="G80" s="4" t="s">
        <v>386</v>
      </c>
      <c r="H80" s="49">
        <f>VLOOKUP(H74,'Your Order'!$A:$O,8,FALSE)</f>
        <v>28</v>
      </c>
      <c r="I80" s="70"/>
      <c r="J80" s="71"/>
      <c r="K80" s="4" t="s">
        <v>386</v>
      </c>
      <c r="L80" s="54">
        <f>VLOOKUP(L74,'Your Order'!$A:$O,8,FALSE)</f>
        <v>5</v>
      </c>
    </row>
    <row r="81" spans="1:12" ht="18.75" customHeight="1">
      <c r="A81" s="66"/>
      <c r="B81" s="71"/>
      <c r="C81" s="6" t="s">
        <v>11</v>
      </c>
      <c r="D81" s="49">
        <f>VLOOKUP(D74,'Your Order'!$A:$O,9,FALSE)</f>
        <v>2.5</v>
      </c>
      <c r="E81" s="67"/>
      <c r="F81" s="67"/>
      <c r="G81" s="6" t="s">
        <v>11</v>
      </c>
      <c r="H81" s="49">
        <f>VLOOKUP(H74,'Your Order'!$A:$O,9,FALSE)</f>
        <v>14</v>
      </c>
      <c r="I81" s="70"/>
      <c r="J81" s="71"/>
      <c r="K81" s="6" t="s">
        <v>11</v>
      </c>
      <c r="L81" s="54">
        <f>VLOOKUP(L74,'Your Order'!$A:$O,9,FALSE)</f>
        <v>2.5</v>
      </c>
    </row>
    <row r="82" spans="1:12" ht="18.75" customHeight="1">
      <c r="A82" s="66"/>
      <c r="B82" s="71"/>
      <c r="C82" s="6" t="s">
        <v>10</v>
      </c>
      <c r="D82" s="49">
        <f>VLOOKUP(D74,'Your Order'!$A:$O,10,FALSE)</f>
        <v>2.375</v>
      </c>
      <c r="E82" s="67"/>
      <c r="F82" s="67"/>
      <c r="G82" s="6" t="s">
        <v>10</v>
      </c>
      <c r="H82" s="49">
        <f>VLOOKUP(H74,'Your Order'!$A:$O,10,FALSE)</f>
        <v>13.299999999999999</v>
      </c>
      <c r="I82" s="70"/>
      <c r="J82" s="71"/>
      <c r="K82" s="6" t="s">
        <v>10</v>
      </c>
      <c r="L82" s="54">
        <f>VLOOKUP(L74,'Your Order'!$A:$O,10,FALSE)</f>
        <v>2.375</v>
      </c>
    </row>
    <row r="83" spans="1:12" ht="18.75" customHeight="1" thickBot="1">
      <c r="A83" s="66"/>
      <c r="B83" s="71"/>
      <c r="C83" s="6" t="s">
        <v>12</v>
      </c>
      <c r="D83" s="12">
        <f>VLOOKUP(D74,'Your Order'!$A:$O,11,FALSE)</f>
        <v>72</v>
      </c>
      <c r="E83" s="67"/>
      <c r="F83" s="67"/>
      <c r="G83" s="6" t="s">
        <v>12</v>
      </c>
      <c r="H83" s="12">
        <f>VLOOKUP(H74,'Your Order'!$A:$O,11,FALSE)</f>
        <v>10</v>
      </c>
      <c r="I83" s="70"/>
      <c r="J83" s="71"/>
      <c r="K83" s="6" t="s">
        <v>12</v>
      </c>
      <c r="L83" s="19">
        <f>VLOOKUP(L74,'Your Order'!$A:$O,11,FALSE)</f>
        <v>72</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str">
        <f>VLOOKUP(D74,'Your Order'!$A:$O,12,FALSE)</f>
        <v>May 2018</v>
      </c>
      <c r="E85" s="67"/>
      <c r="F85" s="67"/>
      <c r="G85" s="6" t="s">
        <v>4</v>
      </c>
      <c r="H85" s="60" t="str">
        <f>VLOOKUP(H74,'Your Order'!$A:$O,12,FALSE)</f>
        <v>May 2018</v>
      </c>
      <c r="I85" s="70"/>
      <c r="J85" s="71"/>
      <c r="K85" s="6" t="s">
        <v>4</v>
      </c>
      <c r="L85" s="61" t="str">
        <f>VLOOKUP(L74,'Your Order'!$A:$O,12,FALSE)</f>
        <v>May 2018</v>
      </c>
    </row>
    <row r="86" spans="1:12" ht="18.75" customHeight="1">
      <c r="A86" s="66"/>
      <c r="B86" s="71"/>
      <c r="C86" s="7" t="s">
        <v>5</v>
      </c>
      <c r="D86" s="8">
        <f>VLOOKUP(D74,'Your Order'!$A:$O,13,FALSE)</f>
        <v>36</v>
      </c>
      <c r="E86" s="67"/>
      <c r="F86" s="67"/>
      <c r="G86" s="7" t="s">
        <v>5</v>
      </c>
      <c r="H86" s="8">
        <f>VLOOKUP(H74,'Your Order'!$A:$O,13,FALSE)</f>
        <v>10</v>
      </c>
      <c r="I86" s="70"/>
      <c r="J86" s="71"/>
      <c r="K86" s="7" t="s">
        <v>5</v>
      </c>
      <c r="L86" s="20">
        <f>VLOOKUP(L74,'Your Order'!$A:$O,13,FALSE)</f>
        <v>36</v>
      </c>
    </row>
    <row r="87" spans="1:12" ht="18.75" customHeight="1">
      <c r="A87" s="17"/>
      <c r="B87" s="24"/>
      <c r="C87" s="24"/>
      <c r="D87" s="24"/>
      <c r="E87" s="24"/>
      <c r="F87" s="24"/>
      <c r="G87" s="24"/>
      <c r="H87" s="24"/>
      <c r="I87" s="24"/>
      <c r="J87" s="24"/>
      <c r="K87" s="24"/>
      <c r="L87" s="25"/>
    </row>
    <row r="88" spans="1:12" ht="18.75" customHeight="1">
      <c r="A88" s="66"/>
      <c r="B88" s="67"/>
      <c r="C88" s="4" t="s">
        <v>0</v>
      </c>
      <c r="D88" s="14" t="s">
        <v>216</v>
      </c>
      <c r="E88" s="67"/>
      <c r="F88" s="67"/>
      <c r="G88" s="4" t="s">
        <v>0</v>
      </c>
      <c r="H88" s="14" t="s">
        <v>217</v>
      </c>
      <c r="I88" s="70"/>
      <c r="J88" s="71"/>
      <c r="K88" s="4" t="s">
        <v>0</v>
      </c>
      <c r="L88" s="22" t="s">
        <v>218</v>
      </c>
    </row>
    <row r="89" spans="1:12" ht="18.75" customHeight="1">
      <c r="A89" s="66"/>
      <c r="B89" s="67"/>
      <c r="C89" s="4" t="s">
        <v>1</v>
      </c>
      <c r="D89" s="8" t="str">
        <f>VLOOKUP(D88,'Your Order'!$A:$O,2,FALSE)</f>
        <v>5206962094582</v>
      </c>
      <c r="E89" s="67"/>
      <c r="F89" s="67"/>
      <c r="G89" s="4" t="s">
        <v>1</v>
      </c>
      <c r="H89" s="8" t="str">
        <f>VLOOKUP(H88,'Your Order'!$A:$O,2,FALSE)</f>
        <v>5206962094308</v>
      </c>
      <c r="I89" s="70"/>
      <c r="J89" s="71"/>
      <c r="K89" s="4" t="s">
        <v>1</v>
      </c>
      <c r="L89" s="20" t="str">
        <f>VLOOKUP(L88,'Your Order'!$A:$O,2,FALSE)</f>
        <v>5206962094667</v>
      </c>
    </row>
    <row r="90" spans="1:12" ht="18.75" customHeight="1">
      <c r="A90" s="66"/>
      <c r="B90" s="67"/>
      <c r="C90" s="4" t="s">
        <v>7</v>
      </c>
      <c r="D90" s="8">
        <f>VLOOKUP(D88,'Your Order'!$A:$O,3,FALSE)</f>
        <v>552</v>
      </c>
      <c r="E90" s="67"/>
      <c r="F90" s="67"/>
      <c r="G90" s="4" t="s">
        <v>7</v>
      </c>
      <c r="H90" s="8">
        <f>VLOOKUP(H88,'Your Order'!$A:$O,3,FALSE)</f>
        <v>665</v>
      </c>
      <c r="I90" s="70"/>
      <c r="J90" s="71"/>
      <c r="K90" s="4" t="s">
        <v>7</v>
      </c>
      <c r="L90" s="20">
        <f>VLOOKUP(L88,'Your Order'!$A:$O,3,FALSE)</f>
        <v>552</v>
      </c>
    </row>
    <row r="91" spans="1:12" ht="45">
      <c r="A91" s="66"/>
      <c r="B91" s="67"/>
      <c r="C91" s="4" t="s">
        <v>2</v>
      </c>
      <c r="D91" s="8" t="str">
        <f>VLOOKUP(D88,'Your Order'!$A:$O,5,FALSE)</f>
        <v>ROUND PENCIL CASE STREET LAB D.402</v>
      </c>
      <c r="E91" s="67"/>
      <c r="F91" s="67"/>
      <c r="G91" s="4" t="s">
        <v>2</v>
      </c>
      <c r="H91" s="8" t="str">
        <f>VLOOKUP(H88,'Your Order'!$A:$O,5,FALSE)</f>
        <v>BACKPACK WITH FRONT POCKET &amp; 2 COPARTMENTS STREET LAB D.501</v>
      </c>
      <c r="I91" s="70"/>
      <c r="J91" s="71"/>
      <c r="K91" s="4" t="s">
        <v>2</v>
      </c>
      <c r="L91" s="20" t="str">
        <f>VLOOKUP(L88,'Your Order'!$A:$O,5,FALSE)</f>
        <v>ROUND PENCIL CASE STREET LAB D.501</v>
      </c>
    </row>
    <row r="92" spans="1:12" ht="18.75" customHeight="1">
      <c r="A92" s="66"/>
      <c r="B92" s="67"/>
      <c r="C92" s="4" t="s">
        <v>130</v>
      </c>
      <c r="D92" s="8" t="str">
        <f>VLOOKUP(D88,'Your Order'!$A:$O,6,FALSE)</f>
        <v>8H*21.5Wcm</v>
      </c>
      <c r="E92" s="67"/>
      <c r="F92" s="67"/>
      <c r="G92" s="4" t="s">
        <v>130</v>
      </c>
      <c r="H92" s="8" t="str">
        <f>VLOOKUP(H88,'Your Order'!$A:$O,6,FALSE)</f>
        <v>45H*31W*15L cm</v>
      </c>
      <c r="I92" s="70"/>
      <c r="J92" s="71"/>
      <c r="K92" s="4" t="s">
        <v>130</v>
      </c>
      <c r="L92" s="20" t="str">
        <f>VLOOKUP(L88,'Your Order'!$A:$O,6,FALSE)</f>
        <v>8H*21.5Wcm</v>
      </c>
    </row>
    <row r="93" spans="1:12" ht="18.75" customHeight="1">
      <c r="A93" s="66"/>
      <c r="B93" s="67"/>
      <c r="C93" s="4" t="s">
        <v>129</v>
      </c>
      <c r="D93" s="31">
        <f>VLOOKUP(D88,'Your Order'!$A:$O,7,FALSE)</f>
        <v>0</v>
      </c>
      <c r="E93" s="67"/>
      <c r="F93" s="67"/>
      <c r="G93" s="4" t="s">
        <v>129</v>
      </c>
      <c r="H93" s="31">
        <f>VLOOKUP(H88,'Your Order'!$A:$O,7,FALSE)</f>
        <v>28</v>
      </c>
      <c r="I93" s="70"/>
      <c r="J93" s="71"/>
      <c r="K93" s="4" t="s">
        <v>129</v>
      </c>
      <c r="L93" s="32">
        <f>VLOOKUP(L88,'Your Order'!$A:$O,7,FALSE)</f>
        <v>0</v>
      </c>
    </row>
    <row r="94" spans="1:12" ht="18.75" customHeight="1">
      <c r="A94" s="66"/>
      <c r="B94" s="67"/>
      <c r="C94" s="4" t="s">
        <v>386</v>
      </c>
      <c r="D94" s="49">
        <f>VLOOKUP(D88,'Your Order'!$A:$O,8,FALSE)</f>
        <v>4</v>
      </c>
      <c r="E94" s="67"/>
      <c r="F94" s="67"/>
      <c r="G94" s="4" t="s">
        <v>386</v>
      </c>
      <c r="H94" s="49">
        <f>VLOOKUP(H88,'Your Order'!$A:$O,8,FALSE)</f>
        <v>28</v>
      </c>
      <c r="I94" s="70"/>
      <c r="J94" s="71"/>
      <c r="K94" s="4" t="s">
        <v>386</v>
      </c>
      <c r="L94" s="54">
        <f>VLOOKUP(L88,'Your Order'!$A:$O,8,FALSE)</f>
        <v>4</v>
      </c>
    </row>
    <row r="95" spans="1:12" ht="18.75" customHeight="1">
      <c r="A95" s="66"/>
      <c r="B95" s="67"/>
      <c r="C95" s="6" t="s">
        <v>11</v>
      </c>
      <c r="D95" s="49">
        <f>VLOOKUP(D88,'Your Order'!$A:$O,9,FALSE)</f>
        <v>2</v>
      </c>
      <c r="E95" s="67"/>
      <c r="F95" s="67"/>
      <c r="G95" s="6" t="s">
        <v>11</v>
      </c>
      <c r="H95" s="49">
        <f>VLOOKUP(H88,'Your Order'!$A:$O,9,FALSE)</f>
        <v>14</v>
      </c>
      <c r="I95" s="70"/>
      <c r="J95" s="71"/>
      <c r="K95" s="6" t="s">
        <v>11</v>
      </c>
      <c r="L95" s="54">
        <f>VLOOKUP(L88,'Your Order'!$A:$O,9,FALSE)</f>
        <v>2</v>
      </c>
    </row>
    <row r="96" spans="1:12" ht="18.75" customHeight="1">
      <c r="A96" s="66"/>
      <c r="B96" s="67"/>
      <c r="C96" s="6" t="s">
        <v>10</v>
      </c>
      <c r="D96" s="49">
        <f>VLOOKUP(D88,'Your Order'!$A:$O,10,FALSE)</f>
        <v>1.9</v>
      </c>
      <c r="E96" s="67"/>
      <c r="F96" s="67"/>
      <c r="G96" s="6" t="s">
        <v>10</v>
      </c>
      <c r="H96" s="49">
        <f>VLOOKUP(H88,'Your Order'!$A:$O,10,FALSE)</f>
        <v>13.299999999999999</v>
      </c>
      <c r="I96" s="70"/>
      <c r="J96" s="71"/>
      <c r="K96" s="6" t="s">
        <v>10</v>
      </c>
      <c r="L96" s="54">
        <f>VLOOKUP(L88,'Your Order'!$A:$O,10,FALSE)</f>
        <v>1.9</v>
      </c>
    </row>
    <row r="97" spans="1:12" ht="18.75" customHeight="1" thickBot="1">
      <c r="A97" s="66"/>
      <c r="B97" s="67"/>
      <c r="C97" s="6" t="s">
        <v>12</v>
      </c>
      <c r="D97" s="12">
        <f>VLOOKUP(D88,'Your Order'!$A:$O,11,FALSE)</f>
        <v>72</v>
      </c>
      <c r="E97" s="67"/>
      <c r="F97" s="67"/>
      <c r="G97" s="6" t="s">
        <v>12</v>
      </c>
      <c r="H97" s="12">
        <f>VLOOKUP(H88,'Your Order'!$A:$O,11,FALSE)</f>
        <v>10</v>
      </c>
      <c r="I97" s="70"/>
      <c r="J97" s="71"/>
      <c r="K97" s="6" t="s">
        <v>12</v>
      </c>
      <c r="L97" s="19">
        <f>VLOOKUP(L88,'Your Order'!$A:$O,11,FALSE)</f>
        <v>72</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str">
        <f>VLOOKUP(D88,'Your Order'!$A:$O,12,FALSE)</f>
        <v>May 2018</v>
      </c>
      <c r="E99" s="67"/>
      <c r="F99" s="67"/>
      <c r="G99" s="6" t="s">
        <v>4</v>
      </c>
      <c r="H99" s="60" t="str">
        <f>VLOOKUP(H88,'Your Order'!$A:$O,12,FALSE)</f>
        <v>May 2018</v>
      </c>
      <c r="I99" s="70"/>
      <c r="J99" s="71"/>
      <c r="K99" s="6" t="s">
        <v>4</v>
      </c>
      <c r="L99" s="61" t="str">
        <f>VLOOKUP(L88,'Your Order'!$A:$O,12,FALSE)</f>
        <v>May 2018</v>
      </c>
    </row>
    <row r="100" spans="1:12" ht="18.75" customHeight="1">
      <c r="A100" s="66"/>
      <c r="B100" s="67"/>
      <c r="C100" s="7" t="s">
        <v>5</v>
      </c>
      <c r="D100" s="8">
        <f>VLOOKUP(D88,'Your Order'!$A:$O,13,FALSE)</f>
        <v>36</v>
      </c>
      <c r="E100" s="67"/>
      <c r="F100" s="67"/>
      <c r="G100" s="7" t="s">
        <v>5</v>
      </c>
      <c r="H100" s="8">
        <f>VLOOKUP(H88,'Your Order'!$A:$O,13,FALSE)</f>
        <v>10</v>
      </c>
      <c r="I100" s="70"/>
      <c r="J100" s="71"/>
      <c r="K100" s="7" t="s">
        <v>5</v>
      </c>
      <c r="L100" s="20">
        <f>VLOOKUP(L88,'Your Order'!$A:$O,13,FALSE)</f>
        <v>36</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t="s">
        <v>219</v>
      </c>
      <c r="E102" s="67"/>
      <c r="F102" s="67"/>
      <c r="G102" s="4" t="s">
        <v>0</v>
      </c>
      <c r="H102" s="14" t="s">
        <v>220</v>
      </c>
      <c r="I102" s="70"/>
      <c r="J102" s="71"/>
      <c r="K102" s="4" t="s">
        <v>0</v>
      </c>
      <c r="L102" s="22" t="s">
        <v>221</v>
      </c>
    </row>
    <row r="103" spans="1:12" ht="18.75" customHeight="1">
      <c r="A103" s="66"/>
      <c r="B103" s="67"/>
      <c r="C103" s="4" t="s">
        <v>1</v>
      </c>
      <c r="D103" s="8" t="str">
        <f>VLOOKUP(D102,'Your Order'!$A:$O,2,FALSE)</f>
        <v>5206962094841</v>
      </c>
      <c r="E103" s="67"/>
      <c r="F103" s="67"/>
      <c r="G103" s="4" t="s">
        <v>1</v>
      </c>
      <c r="H103" s="8" t="str">
        <f>VLOOKUP(H102,'Your Order'!$A:$O,2,FALSE)</f>
        <v>5206962094346</v>
      </c>
      <c r="I103" s="70"/>
      <c r="J103" s="71"/>
      <c r="K103" s="4" t="s">
        <v>1</v>
      </c>
      <c r="L103" s="20" t="str">
        <f>VLOOKUP(L102,'Your Order'!$A:$O,2,FALSE)</f>
        <v>5206962094704</v>
      </c>
    </row>
    <row r="104" spans="1:12" ht="18.75" customHeight="1">
      <c r="A104" s="66"/>
      <c r="B104" s="67"/>
      <c r="C104" s="4" t="s">
        <v>7</v>
      </c>
      <c r="D104" s="8">
        <f>VLOOKUP(D102,'Your Order'!$A:$O,3,FALSE)</f>
        <v>550</v>
      </c>
      <c r="E104" s="67"/>
      <c r="F104" s="67"/>
      <c r="G104" s="4" t="s">
        <v>7</v>
      </c>
      <c r="H104" s="8">
        <f>VLOOKUP(H102,'Your Order'!$A:$O,3,FALSE)</f>
        <v>665</v>
      </c>
      <c r="I104" s="70"/>
      <c r="J104" s="71"/>
      <c r="K104" s="4" t="s">
        <v>7</v>
      </c>
      <c r="L104" s="20">
        <f>VLOOKUP(L102,'Your Order'!$A:$O,3,FALSE)</f>
        <v>552</v>
      </c>
    </row>
    <row r="105" spans="1:12" ht="45">
      <c r="A105" s="66"/>
      <c r="B105" s="67"/>
      <c r="C105" s="4" t="s">
        <v>2</v>
      </c>
      <c r="D105" s="8" t="str">
        <f>VLOOKUP(D102,'Your Order'!$A:$O,5,FALSE)</f>
        <v>TEEN SQUARE PENCIL CASE WITH 1 ZIPPER STREET LAB D.501</v>
      </c>
      <c r="E105" s="67"/>
      <c r="F105" s="67"/>
      <c r="G105" s="4" t="s">
        <v>2</v>
      </c>
      <c r="H105" s="8" t="str">
        <f>VLOOKUP(H102,'Your Order'!$A:$O,5,FALSE)</f>
        <v>BACKPACK WITH FRONT POCKET &amp; 2 COPARTMENTS STREET LAB D.505</v>
      </c>
      <c r="I105" s="70"/>
      <c r="J105" s="71"/>
      <c r="K105" s="4" t="s">
        <v>2</v>
      </c>
      <c r="L105" s="20" t="str">
        <f>VLOOKUP(L102,'Your Order'!$A:$O,5,FALSE)</f>
        <v>ROUND PENCIL CASE STREET LAB D.505</v>
      </c>
    </row>
    <row r="106" spans="1:12" ht="18.75" customHeight="1">
      <c r="A106" s="66"/>
      <c r="B106" s="67"/>
      <c r="C106" s="4" t="s">
        <v>130</v>
      </c>
      <c r="D106" s="8" t="str">
        <f>VLOOKUP(D102,'Your Order'!$A:$O,6,FALSE)</f>
        <v>20H*10W*5L cm</v>
      </c>
      <c r="E106" s="67"/>
      <c r="F106" s="67"/>
      <c r="G106" s="4" t="s">
        <v>130</v>
      </c>
      <c r="H106" s="8" t="str">
        <f>VLOOKUP(H102,'Your Order'!$A:$O,6,FALSE)</f>
        <v>45H*31W*15L cm</v>
      </c>
      <c r="I106" s="70"/>
      <c r="J106" s="71"/>
      <c r="K106" s="4" t="s">
        <v>130</v>
      </c>
      <c r="L106" s="20" t="str">
        <f>VLOOKUP(L102,'Your Order'!$A:$O,6,FALSE)</f>
        <v>8H*21.5Wcm</v>
      </c>
    </row>
    <row r="107" spans="1:12" ht="18.75" customHeight="1">
      <c r="A107" s="66"/>
      <c r="B107" s="67"/>
      <c r="C107" s="4" t="s">
        <v>129</v>
      </c>
      <c r="D107" s="31">
        <f>VLOOKUP(D102,'Your Order'!$A:$O,7,FALSE)</f>
        <v>0</v>
      </c>
      <c r="E107" s="67"/>
      <c r="F107" s="67"/>
      <c r="G107" s="4" t="s">
        <v>129</v>
      </c>
      <c r="H107" s="31">
        <f>VLOOKUP(H102,'Your Order'!$A:$O,7,FALSE)</f>
        <v>28</v>
      </c>
      <c r="I107" s="70"/>
      <c r="J107" s="71"/>
      <c r="K107" s="4" t="s">
        <v>129</v>
      </c>
      <c r="L107" s="32">
        <f>VLOOKUP(L102,'Your Order'!$A:$O,7,FALSE)</f>
        <v>0</v>
      </c>
    </row>
    <row r="108" spans="1:12" ht="18.75" customHeight="1">
      <c r="A108" s="66"/>
      <c r="B108" s="67"/>
      <c r="C108" s="4" t="s">
        <v>386</v>
      </c>
      <c r="D108" s="49">
        <f>VLOOKUP(D102,'Your Order'!$A:$O,8,FALSE)</f>
        <v>5</v>
      </c>
      <c r="E108" s="67"/>
      <c r="F108" s="67"/>
      <c r="G108" s="4" t="s">
        <v>386</v>
      </c>
      <c r="H108" s="49">
        <f>VLOOKUP(H102,'Your Order'!$A:$O,8,FALSE)</f>
        <v>28</v>
      </c>
      <c r="I108" s="70"/>
      <c r="J108" s="71"/>
      <c r="K108" s="4" t="s">
        <v>386</v>
      </c>
      <c r="L108" s="54">
        <f>VLOOKUP(L102,'Your Order'!$A:$O,8,FALSE)</f>
        <v>4</v>
      </c>
    </row>
    <row r="109" spans="1:12" ht="18.75" customHeight="1">
      <c r="A109" s="66"/>
      <c r="B109" s="67"/>
      <c r="C109" s="6" t="s">
        <v>11</v>
      </c>
      <c r="D109" s="49">
        <f>VLOOKUP(D102,'Your Order'!$A:$O,9,FALSE)</f>
        <v>2.5</v>
      </c>
      <c r="E109" s="67"/>
      <c r="F109" s="67"/>
      <c r="G109" s="6" t="s">
        <v>11</v>
      </c>
      <c r="H109" s="49">
        <f>VLOOKUP(H102,'Your Order'!$A:$O,9,FALSE)</f>
        <v>14</v>
      </c>
      <c r="I109" s="70"/>
      <c r="J109" s="71"/>
      <c r="K109" s="6" t="s">
        <v>11</v>
      </c>
      <c r="L109" s="54">
        <f>VLOOKUP(L102,'Your Order'!$A:$O,9,FALSE)</f>
        <v>2</v>
      </c>
    </row>
    <row r="110" spans="1:12" ht="18.75" customHeight="1">
      <c r="A110" s="66"/>
      <c r="B110" s="67"/>
      <c r="C110" s="6" t="s">
        <v>10</v>
      </c>
      <c r="D110" s="49">
        <f>VLOOKUP(D102,'Your Order'!$A:$O,10,FALSE)</f>
        <v>2.375</v>
      </c>
      <c r="E110" s="67"/>
      <c r="F110" s="67"/>
      <c r="G110" s="6" t="s">
        <v>10</v>
      </c>
      <c r="H110" s="49">
        <f>VLOOKUP(H102,'Your Order'!$A:$O,10,FALSE)</f>
        <v>13.299999999999999</v>
      </c>
      <c r="I110" s="70"/>
      <c r="J110" s="71"/>
      <c r="K110" s="6" t="s">
        <v>10</v>
      </c>
      <c r="L110" s="54">
        <f>VLOOKUP(L102,'Your Order'!$A:$O,10,FALSE)</f>
        <v>1.9</v>
      </c>
    </row>
    <row r="111" spans="1:12" ht="18.75" customHeight="1" thickBot="1">
      <c r="A111" s="66"/>
      <c r="B111" s="67"/>
      <c r="C111" s="6" t="s">
        <v>12</v>
      </c>
      <c r="D111" s="12">
        <f>VLOOKUP(D102,'Your Order'!$A:$O,11,FALSE)</f>
        <v>72</v>
      </c>
      <c r="E111" s="67"/>
      <c r="F111" s="67"/>
      <c r="G111" s="6" t="s">
        <v>12</v>
      </c>
      <c r="H111" s="12">
        <f>VLOOKUP(H102,'Your Order'!$A:$O,11,FALSE)</f>
        <v>10</v>
      </c>
      <c r="I111" s="70"/>
      <c r="J111" s="71"/>
      <c r="K111" s="6" t="s">
        <v>12</v>
      </c>
      <c r="L111" s="19">
        <f>VLOOKUP(L102,'Your Order'!$A:$O,11,FALSE)</f>
        <v>72</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str">
        <f>VLOOKUP(D102,'Your Order'!$A:$O,12,FALSE)</f>
        <v>May 2018</v>
      </c>
      <c r="E113" s="67"/>
      <c r="F113" s="67"/>
      <c r="G113" s="6" t="s">
        <v>4</v>
      </c>
      <c r="H113" s="60" t="str">
        <f>VLOOKUP(H102,'Your Order'!$A:$O,12,FALSE)</f>
        <v>May 2018</v>
      </c>
      <c r="I113" s="70"/>
      <c r="J113" s="71"/>
      <c r="K113" s="6" t="s">
        <v>4</v>
      </c>
      <c r="L113" s="61" t="str">
        <f>VLOOKUP(L102,'Your Order'!$A:$O,12,FALSE)</f>
        <v>May 2018</v>
      </c>
    </row>
    <row r="114" spans="1:12" ht="18.75" customHeight="1" thickBot="1">
      <c r="A114" s="68"/>
      <c r="B114" s="69"/>
      <c r="C114" s="15" t="s">
        <v>5</v>
      </c>
      <c r="D114" s="8">
        <f>VLOOKUP(D102,'Your Order'!$A:$O,13,FALSE)</f>
        <v>36</v>
      </c>
      <c r="E114" s="69"/>
      <c r="F114" s="69"/>
      <c r="G114" s="15" t="s">
        <v>5</v>
      </c>
      <c r="H114" s="8">
        <f>VLOOKUP(H102,'Your Order'!$A:$O,13,FALSE)</f>
        <v>10</v>
      </c>
      <c r="I114" s="72"/>
      <c r="J114" s="73"/>
      <c r="K114" s="15" t="s">
        <v>5</v>
      </c>
      <c r="L114" s="20">
        <f>VLOOKUP(L102,'Your Order'!$A:$O,13,FALSE)</f>
        <v>36</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t="s">
        <v>222</v>
      </c>
      <c r="E117" s="67"/>
      <c r="F117" s="67"/>
      <c r="G117" s="4" t="s">
        <v>0</v>
      </c>
      <c r="H117" s="14" t="s">
        <v>223</v>
      </c>
      <c r="I117" s="70"/>
      <c r="J117" s="71"/>
      <c r="K117" s="4" t="s">
        <v>0</v>
      </c>
      <c r="L117" s="22" t="s">
        <v>224</v>
      </c>
    </row>
    <row r="118" spans="1:12" ht="18.75" customHeight="1">
      <c r="A118" s="66"/>
      <c r="B118" s="67"/>
      <c r="C118" s="4" t="s">
        <v>1</v>
      </c>
      <c r="D118" s="8" t="str">
        <f>VLOOKUP(D117,'Your Order'!$A:$O,2,FALSE)</f>
        <v>5206962094889</v>
      </c>
      <c r="E118" s="67"/>
      <c r="F118" s="67"/>
      <c r="G118" s="4" t="s">
        <v>1</v>
      </c>
      <c r="H118" s="8" t="str">
        <f>VLOOKUP(H117,'Your Order'!$A:$O,2,FALSE)</f>
        <v>5206962094360</v>
      </c>
      <c r="I118" s="70"/>
      <c r="J118" s="71"/>
      <c r="K118" s="4" t="s">
        <v>1</v>
      </c>
      <c r="L118" s="20" t="str">
        <f>VLOOKUP(L117,'Your Order'!$A:$O,2,FALSE)</f>
        <v>5206962094728</v>
      </c>
    </row>
    <row r="119" spans="1:12" ht="18.75" customHeight="1">
      <c r="A119" s="66"/>
      <c r="B119" s="67"/>
      <c r="C119" s="4" t="s">
        <v>7</v>
      </c>
      <c r="D119" s="8">
        <f>VLOOKUP(D117,'Your Order'!$A:$O,3,FALSE)</f>
        <v>550</v>
      </c>
      <c r="E119" s="67"/>
      <c r="F119" s="67"/>
      <c r="G119" s="4" t="s">
        <v>7</v>
      </c>
      <c r="H119" s="8">
        <f>VLOOKUP(H117,'Your Order'!$A:$O,3,FALSE)</f>
        <v>665</v>
      </c>
      <c r="I119" s="70"/>
      <c r="J119" s="71"/>
      <c r="K119" s="4" t="s">
        <v>7</v>
      </c>
      <c r="L119" s="20">
        <f>VLOOKUP(L117,'Your Order'!$A:$O,3,FALSE)</f>
        <v>552</v>
      </c>
    </row>
    <row r="120" spans="1:12" ht="45">
      <c r="A120" s="66"/>
      <c r="B120" s="67"/>
      <c r="C120" s="4" t="s">
        <v>2</v>
      </c>
      <c r="D120" s="8" t="str">
        <f>VLOOKUP(D117,'Your Order'!$A:$O,5,FALSE)</f>
        <v>TEEN SQUARE PENCIL CASE WITH 1 ZIPPER STREET LAB D.505</v>
      </c>
      <c r="E120" s="67"/>
      <c r="F120" s="67"/>
      <c r="G120" s="4" t="s">
        <v>2</v>
      </c>
      <c r="H120" s="8" t="str">
        <f>VLOOKUP(H117,'Your Order'!$A:$O,5,FALSE)</f>
        <v>BACKPACK WITH FRONT POCKET &amp; 2 COPARTMENTS STREET LAB D.507</v>
      </c>
      <c r="I120" s="70"/>
      <c r="J120" s="71"/>
      <c r="K120" s="4" t="s">
        <v>2</v>
      </c>
      <c r="L120" s="20" t="str">
        <f>VLOOKUP(L117,'Your Order'!$A:$O,5,FALSE)</f>
        <v>ROUND PENCIL CASE STREET LAB D.507</v>
      </c>
    </row>
    <row r="121" spans="1:12" ht="18.75" customHeight="1">
      <c r="A121" s="66"/>
      <c r="B121" s="67"/>
      <c r="C121" s="4" t="s">
        <v>130</v>
      </c>
      <c r="D121" s="8" t="str">
        <f>VLOOKUP(D117,'Your Order'!$A:$O,6,FALSE)</f>
        <v>20H*10W*5L cm</v>
      </c>
      <c r="E121" s="67"/>
      <c r="F121" s="67"/>
      <c r="G121" s="4" t="s">
        <v>130</v>
      </c>
      <c r="H121" s="8" t="str">
        <f>VLOOKUP(H117,'Your Order'!$A:$O,6,FALSE)</f>
        <v>45H*31W*15L cm</v>
      </c>
      <c r="I121" s="70"/>
      <c r="J121" s="71"/>
      <c r="K121" s="4" t="s">
        <v>130</v>
      </c>
      <c r="L121" s="20" t="str">
        <f>VLOOKUP(L117,'Your Order'!$A:$O,6,FALSE)</f>
        <v>8H*21.5Wcm</v>
      </c>
    </row>
    <row r="122" spans="1:12" ht="18.75" customHeight="1">
      <c r="A122" s="66"/>
      <c r="B122" s="67"/>
      <c r="C122" s="4" t="s">
        <v>129</v>
      </c>
      <c r="D122" s="31">
        <f>VLOOKUP(D117,'Your Order'!$A:$O,7,FALSE)</f>
        <v>0</v>
      </c>
      <c r="E122" s="67"/>
      <c r="F122" s="67"/>
      <c r="G122" s="4" t="s">
        <v>129</v>
      </c>
      <c r="H122" s="31">
        <f>VLOOKUP(H117,'Your Order'!$A:$O,7,FALSE)</f>
        <v>28</v>
      </c>
      <c r="I122" s="70"/>
      <c r="J122" s="71"/>
      <c r="K122" s="4" t="s">
        <v>129</v>
      </c>
      <c r="L122" s="32">
        <f>VLOOKUP(L117,'Your Order'!$A:$O,7,FALSE)</f>
        <v>0</v>
      </c>
    </row>
    <row r="123" spans="1:12" ht="18.75" customHeight="1">
      <c r="A123" s="66"/>
      <c r="B123" s="67"/>
      <c r="C123" s="4" t="s">
        <v>386</v>
      </c>
      <c r="D123" s="49">
        <f>VLOOKUP(D117,'Your Order'!$A:$O,8,FALSE)</f>
        <v>5</v>
      </c>
      <c r="E123" s="67"/>
      <c r="F123" s="67"/>
      <c r="G123" s="4" t="s">
        <v>386</v>
      </c>
      <c r="H123" s="49">
        <f>VLOOKUP(H117,'Your Order'!$A:$O,8,FALSE)</f>
        <v>28</v>
      </c>
      <c r="I123" s="70"/>
      <c r="J123" s="71"/>
      <c r="K123" s="4" t="s">
        <v>386</v>
      </c>
      <c r="L123" s="54">
        <f>VLOOKUP(L117,'Your Order'!$A:$O,8,FALSE)</f>
        <v>4</v>
      </c>
    </row>
    <row r="124" spans="1:12" ht="18.75" customHeight="1">
      <c r="A124" s="66"/>
      <c r="B124" s="67"/>
      <c r="C124" s="6" t="s">
        <v>11</v>
      </c>
      <c r="D124" s="49">
        <f>VLOOKUP(D117,'Your Order'!$A:$O,9,FALSE)</f>
        <v>2.5</v>
      </c>
      <c r="E124" s="67"/>
      <c r="F124" s="67"/>
      <c r="G124" s="6" t="s">
        <v>11</v>
      </c>
      <c r="H124" s="49">
        <f>VLOOKUP(H117,'Your Order'!$A:$O,9,FALSE)</f>
        <v>14</v>
      </c>
      <c r="I124" s="70"/>
      <c r="J124" s="71"/>
      <c r="K124" s="6" t="s">
        <v>11</v>
      </c>
      <c r="L124" s="54">
        <f>VLOOKUP(L117,'Your Order'!$A:$O,9,FALSE)</f>
        <v>2</v>
      </c>
    </row>
    <row r="125" spans="1:12" ht="18.75" customHeight="1">
      <c r="A125" s="66"/>
      <c r="B125" s="67"/>
      <c r="C125" s="6" t="s">
        <v>10</v>
      </c>
      <c r="D125" s="49">
        <f>VLOOKUP(D117,'Your Order'!$A:$O,10,FALSE)</f>
        <v>2.375</v>
      </c>
      <c r="E125" s="67"/>
      <c r="F125" s="67"/>
      <c r="G125" s="6" t="s">
        <v>10</v>
      </c>
      <c r="H125" s="49">
        <f>VLOOKUP(H117,'Your Order'!$A:$O,10,FALSE)</f>
        <v>13.299999999999999</v>
      </c>
      <c r="I125" s="70"/>
      <c r="J125" s="71"/>
      <c r="K125" s="6" t="s">
        <v>10</v>
      </c>
      <c r="L125" s="54">
        <f>VLOOKUP(L117,'Your Order'!$A:$O,10,FALSE)</f>
        <v>1.9</v>
      </c>
    </row>
    <row r="126" spans="1:12" ht="18.75" customHeight="1" thickBot="1">
      <c r="A126" s="66"/>
      <c r="B126" s="67"/>
      <c r="C126" s="6" t="s">
        <v>12</v>
      </c>
      <c r="D126" s="12">
        <f>VLOOKUP(D117,'Your Order'!$A:$O,11,FALSE)</f>
        <v>72</v>
      </c>
      <c r="E126" s="67"/>
      <c r="F126" s="67"/>
      <c r="G126" s="6" t="s">
        <v>12</v>
      </c>
      <c r="H126" s="12">
        <f>VLOOKUP(H117,'Your Order'!$A:$O,11,FALSE)</f>
        <v>10</v>
      </c>
      <c r="I126" s="70"/>
      <c r="J126" s="71"/>
      <c r="K126" s="6" t="s">
        <v>12</v>
      </c>
      <c r="L126" s="19">
        <f>VLOOKUP(L117,'Your Order'!$A:$O,11,FALSE)</f>
        <v>72</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str">
        <f>VLOOKUP(D117,'Your Order'!$A:$O,12,FALSE)</f>
        <v>May 2018</v>
      </c>
      <c r="E128" s="67"/>
      <c r="F128" s="67"/>
      <c r="G128" s="6" t="s">
        <v>4</v>
      </c>
      <c r="H128" s="60" t="str">
        <f>VLOOKUP(H117,'Your Order'!$A:$O,12,FALSE)</f>
        <v>May 2018</v>
      </c>
      <c r="I128" s="70"/>
      <c r="J128" s="71"/>
      <c r="K128" s="6" t="s">
        <v>4</v>
      </c>
      <c r="L128" s="61" t="str">
        <f>VLOOKUP(L117,'Your Order'!$A:$O,12,FALSE)</f>
        <v>May 2018</v>
      </c>
    </row>
    <row r="129" spans="1:12" ht="18.75" customHeight="1">
      <c r="A129" s="66"/>
      <c r="B129" s="67"/>
      <c r="C129" s="7" t="s">
        <v>5</v>
      </c>
      <c r="D129" s="8">
        <f>VLOOKUP(D117,'Your Order'!$A:$O,13,FALSE)</f>
        <v>36</v>
      </c>
      <c r="E129" s="67"/>
      <c r="F129" s="67"/>
      <c r="G129" s="7" t="s">
        <v>5</v>
      </c>
      <c r="H129" s="8">
        <f>VLOOKUP(H117,'Your Order'!$A:$O,13,FALSE)</f>
        <v>10</v>
      </c>
      <c r="I129" s="70"/>
      <c r="J129" s="71"/>
      <c r="K129" s="7" t="s">
        <v>5</v>
      </c>
      <c r="L129" s="20">
        <f>VLOOKUP(L117,'Your Order'!$A:$O,13,FALSE)</f>
        <v>36</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t="s">
        <v>225</v>
      </c>
      <c r="E131" s="67"/>
      <c r="F131" s="67"/>
      <c r="G131" s="4" t="s">
        <v>0</v>
      </c>
      <c r="H131" s="14" t="s">
        <v>226</v>
      </c>
      <c r="I131" s="70"/>
      <c r="J131" s="71"/>
      <c r="K131" s="4" t="s">
        <v>0</v>
      </c>
      <c r="L131" s="22" t="s">
        <v>227</v>
      </c>
    </row>
    <row r="132" spans="1:12" ht="18.75" customHeight="1">
      <c r="A132" s="66"/>
      <c r="B132" s="67"/>
      <c r="C132" s="4" t="s">
        <v>1</v>
      </c>
      <c r="D132" s="8" t="str">
        <f>VLOOKUP(D131,'Your Order'!$A:$O,2,FALSE)</f>
        <v>5206962094902</v>
      </c>
      <c r="E132" s="67"/>
      <c r="F132" s="67"/>
      <c r="G132" s="4" t="s">
        <v>1</v>
      </c>
      <c r="H132" s="8" t="str">
        <f>VLOOKUP(H131,'Your Order'!$A:$O,2,FALSE)</f>
        <v>5206962094384</v>
      </c>
      <c r="I132" s="70"/>
      <c r="J132" s="71"/>
      <c r="K132" s="4" t="s">
        <v>1</v>
      </c>
      <c r="L132" s="20" t="str">
        <f>VLOOKUP(L131,'Your Order'!$A:$O,2,FALSE)</f>
        <v>5206962094742</v>
      </c>
    </row>
    <row r="133" spans="1:12" ht="18.75" customHeight="1">
      <c r="A133" s="66"/>
      <c r="B133" s="67"/>
      <c r="C133" s="4" t="s">
        <v>7</v>
      </c>
      <c r="D133" s="8">
        <f>VLOOKUP(D131,'Your Order'!$A:$O,3,FALSE)</f>
        <v>550</v>
      </c>
      <c r="E133" s="67"/>
      <c r="F133" s="67"/>
      <c r="G133" s="4" t="s">
        <v>7</v>
      </c>
      <c r="H133" s="8">
        <f>VLOOKUP(H131,'Your Order'!$A:$O,3,FALSE)</f>
        <v>665</v>
      </c>
      <c r="I133" s="70"/>
      <c r="J133" s="71"/>
      <c r="K133" s="4" t="s">
        <v>7</v>
      </c>
      <c r="L133" s="20">
        <f>VLOOKUP(L131,'Your Order'!$A:$O,3,FALSE)</f>
        <v>552</v>
      </c>
    </row>
    <row r="134" spans="1:12" ht="45">
      <c r="A134" s="66"/>
      <c r="B134" s="67"/>
      <c r="C134" s="4" t="s">
        <v>2</v>
      </c>
      <c r="D134" s="8" t="str">
        <f>VLOOKUP(D131,'Your Order'!$A:$O,5,FALSE)</f>
        <v>TEEN SQUARE PENCIL CASE WITH 1 ZIPPER STREET LAB D.507</v>
      </c>
      <c r="E134" s="67"/>
      <c r="F134" s="67"/>
      <c r="G134" s="4" t="s">
        <v>2</v>
      </c>
      <c r="H134" s="8" t="str">
        <f>VLOOKUP(H131,'Your Order'!$A:$O,5,FALSE)</f>
        <v>BACKPACK WITH FRONT POCKET &amp; 2 COPARTMENTS STREET LAB D.508</v>
      </c>
      <c r="I134" s="70"/>
      <c r="J134" s="71"/>
      <c r="K134" s="4" t="s">
        <v>2</v>
      </c>
      <c r="L134" s="20" t="str">
        <f>VLOOKUP(L131,'Your Order'!$A:$O,5,FALSE)</f>
        <v>ROUND PENCIL CASE STREET LAB D.508</v>
      </c>
    </row>
    <row r="135" spans="1:12" ht="18.75" customHeight="1">
      <c r="A135" s="66"/>
      <c r="B135" s="67"/>
      <c r="C135" s="4" t="s">
        <v>130</v>
      </c>
      <c r="D135" s="8" t="str">
        <f>VLOOKUP(D131,'Your Order'!$A:$O,6,FALSE)</f>
        <v>20H*10W*5L cm</v>
      </c>
      <c r="E135" s="67"/>
      <c r="F135" s="67"/>
      <c r="G135" s="4" t="s">
        <v>130</v>
      </c>
      <c r="H135" s="8" t="str">
        <f>VLOOKUP(H131,'Your Order'!$A:$O,6,FALSE)</f>
        <v>45H*31W*15L cm</v>
      </c>
      <c r="I135" s="70"/>
      <c r="J135" s="71"/>
      <c r="K135" s="4" t="s">
        <v>130</v>
      </c>
      <c r="L135" s="20" t="str">
        <f>VLOOKUP(L131,'Your Order'!$A:$O,6,FALSE)</f>
        <v>8H*21.5Wcm</v>
      </c>
    </row>
    <row r="136" spans="1:12" ht="18.75" customHeight="1">
      <c r="A136" s="66"/>
      <c r="B136" s="67"/>
      <c r="C136" s="4" t="s">
        <v>129</v>
      </c>
      <c r="D136" s="31">
        <f>VLOOKUP(D131,'Your Order'!$A:$O,7,FALSE)</f>
        <v>0</v>
      </c>
      <c r="E136" s="67"/>
      <c r="F136" s="67"/>
      <c r="G136" s="4" t="s">
        <v>129</v>
      </c>
      <c r="H136" s="31">
        <f>VLOOKUP(H131,'Your Order'!$A:$O,7,FALSE)</f>
        <v>28</v>
      </c>
      <c r="I136" s="70"/>
      <c r="J136" s="71"/>
      <c r="K136" s="4" t="s">
        <v>129</v>
      </c>
      <c r="L136" s="32">
        <f>VLOOKUP(L131,'Your Order'!$A:$O,7,FALSE)</f>
        <v>0</v>
      </c>
    </row>
    <row r="137" spans="1:12" ht="18.75" customHeight="1">
      <c r="A137" s="66"/>
      <c r="B137" s="67"/>
      <c r="C137" s="4" t="s">
        <v>386</v>
      </c>
      <c r="D137" s="49">
        <f>VLOOKUP(D131,'Your Order'!$A:$O,8,FALSE)</f>
        <v>5</v>
      </c>
      <c r="E137" s="67"/>
      <c r="F137" s="67"/>
      <c r="G137" s="4" t="s">
        <v>386</v>
      </c>
      <c r="H137" s="49">
        <f>VLOOKUP(H131,'Your Order'!$A:$O,8,FALSE)</f>
        <v>28</v>
      </c>
      <c r="I137" s="70"/>
      <c r="J137" s="71"/>
      <c r="K137" s="4" t="s">
        <v>386</v>
      </c>
      <c r="L137" s="54">
        <f>VLOOKUP(L131,'Your Order'!$A:$O,8,FALSE)</f>
        <v>4</v>
      </c>
    </row>
    <row r="138" spans="1:12" ht="18.75" customHeight="1">
      <c r="A138" s="66"/>
      <c r="B138" s="67"/>
      <c r="C138" s="6" t="s">
        <v>11</v>
      </c>
      <c r="D138" s="49">
        <f>VLOOKUP(D131,'Your Order'!$A:$O,9,FALSE)</f>
        <v>2.5</v>
      </c>
      <c r="E138" s="67"/>
      <c r="F138" s="67"/>
      <c r="G138" s="6" t="s">
        <v>11</v>
      </c>
      <c r="H138" s="49">
        <f>VLOOKUP(H131,'Your Order'!$A:$O,9,FALSE)</f>
        <v>14</v>
      </c>
      <c r="I138" s="70"/>
      <c r="J138" s="71"/>
      <c r="K138" s="6" t="s">
        <v>11</v>
      </c>
      <c r="L138" s="54">
        <f>VLOOKUP(L131,'Your Order'!$A:$O,9,FALSE)</f>
        <v>2</v>
      </c>
    </row>
    <row r="139" spans="1:12" ht="18.75" customHeight="1">
      <c r="A139" s="66"/>
      <c r="B139" s="67"/>
      <c r="C139" s="6" t="s">
        <v>10</v>
      </c>
      <c r="D139" s="49">
        <f>VLOOKUP(D131,'Your Order'!$A:$O,10,FALSE)</f>
        <v>2.375</v>
      </c>
      <c r="E139" s="67"/>
      <c r="F139" s="67"/>
      <c r="G139" s="6" t="s">
        <v>10</v>
      </c>
      <c r="H139" s="49">
        <f>VLOOKUP(H131,'Your Order'!$A:$O,10,FALSE)</f>
        <v>13.299999999999999</v>
      </c>
      <c r="I139" s="70"/>
      <c r="J139" s="71"/>
      <c r="K139" s="6" t="s">
        <v>10</v>
      </c>
      <c r="L139" s="54">
        <f>VLOOKUP(L131,'Your Order'!$A:$O,10,FALSE)</f>
        <v>1.9</v>
      </c>
    </row>
    <row r="140" spans="1:12" ht="18.75" customHeight="1" thickBot="1">
      <c r="A140" s="66"/>
      <c r="B140" s="67"/>
      <c r="C140" s="6" t="s">
        <v>12</v>
      </c>
      <c r="D140" s="12">
        <f>VLOOKUP(D131,'Your Order'!$A:$O,11,FALSE)</f>
        <v>72</v>
      </c>
      <c r="E140" s="67"/>
      <c r="F140" s="67"/>
      <c r="G140" s="6" t="s">
        <v>12</v>
      </c>
      <c r="H140" s="12">
        <f>VLOOKUP(H131,'Your Order'!$A:$O,11,FALSE)</f>
        <v>10</v>
      </c>
      <c r="I140" s="70"/>
      <c r="J140" s="71"/>
      <c r="K140" s="6" t="s">
        <v>12</v>
      </c>
      <c r="L140" s="19">
        <f>VLOOKUP(L131,'Your Order'!$A:$O,11,FALSE)</f>
        <v>72</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str">
        <f>VLOOKUP(D131,'Your Order'!$A:$O,12,FALSE)</f>
        <v>May 2018</v>
      </c>
      <c r="E142" s="67"/>
      <c r="F142" s="67"/>
      <c r="G142" s="6" t="s">
        <v>4</v>
      </c>
      <c r="H142" s="60" t="str">
        <f>VLOOKUP(H131,'Your Order'!$A:$O,12,FALSE)</f>
        <v>May 2018</v>
      </c>
      <c r="I142" s="70"/>
      <c r="J142" s="71"/>
      <c r="K142" s="6" t="s">
        <v>4</v>
      </c>
      <c r="L142" s="61" t="str">
        <f>VLOOKUP(L131,'Your Order'!$A:$O,12,FALSE)</f>
        <v>May 2018</v>
      </c>
    </row>
    <row r="143" spans="1:12" ht="18.75" customHeight="1">
      <c r="A143" s="66"/>
      <c r="B143" s="67"/>
      <c r="C143" s="7" t="s">
        <v>5</v>
      </c>
      <c r="D143" s="8">
        <f>VLOOKUP(D131,'Your Order'!$A:$O,13,FALSE)</f>
        <v>36</v>
      </c>
      <c r="E143" s="67"/>
      <c r="F143" s="67"/>
      <c r="G143" s="7" t="s">
        <v>5</v>
      </c>
      <c r="H143" s="8">
        <f>VLOOKUP(H131,'Your Order'!$A:$O,13,FALSE)</f>
        <v>10</v>
      </c>
      <c r="I143" s="70"/>
      <c r="J143" s="71"/>
      <c r="K143" s="7" t="s">
        <v>5</v>
      </c>
      <c r="L143" s="20">
        <f>VLOOKUP(L131,'Your Order'!$A:$O,13,FALSE)</f>
        <v>36</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t="s">
        <v>228</v>
      </c>
      <c r="E145" s="67"/>
      <c r="F145" s="67"/>
      <c r="G145" s="4" t="s">
        <v>0</v>
      </c>
      <c r="H145" s="14" t="s">
        <v>229</v>
      </c>
      <c r="I145" s="70"/>
      <c r="J145" s="71"/>
      <c r="K145" s="4" t="s">
        <v>0</v>
      </c>
      <c r="L145" s="22" t="s">
        <v>230</v>
      </c>
    </row>
    <row r="146" spans="1:12" ht="18.75" customHeight="1">
      <c r="A146" s="66"/>
      <c r="B146" s="67"/>
      <c r="C146" s="4" t="s">
        <v>1</v>
      </c>
      <c r="D146" s="8" t="str">
        <f>VLOOKUP(D145,'Your Order'!$A:$O,2,FALSE)</f>
        <v>5206962094926</v>
      </c>
      <c r="E146" s="67"/>
      <c r="F146" s="67"/>
      <c r="G146" s="4" t="s">
        <v>1</v>
      </c>
      <c r="H146" s="8" t="str">
        <f>VLOOKUP(H145,'Your Order'!$A:$O,2,FALSE)</f>
        <v>5206962094247</v>
      </c>
      <c r="I146" s="70"/>
      <c r="J146" s="71"/>
      <c r="K146" s="4" t="s">
        <v>1</v>
      </c>
      <c r="L146" s="20" t="str">
        <f>VLOOKUP(L145,'Your Order'!$A:$O,2,FALSE)</f>
        <v>5206962094780</v>
      </c>
    </row>
    <row r="147" spans="1:12" ht="18.75" customHeight="1">
      <c r="A147" s="66"/>
      <c r="B147" s="67"/>
      <c r="C147" s="4" t="s">
        <v>7</v>
      </c>
      <c r="D147" s="8">
        <f>VLOOKUP(D145,'Your Order'!$A:$O,3,FALSE)</f>
        <v>550</v>
      </c>
      <c r="E147" s="67"/>
      <c r="F147" s="67"/>
      <c r="G147" s="4" t="s">
        <v>7</v>
      </c>
      <c r="H147" s="8">
        <f>VLOOKUP(H145,'Your Order'!$A:$O,3,FALSE)</f>
        <v>665</v>
      </c>
      <c r="I147" s="70"/>
      <c r="J147" s="71"/>
      <c r="K147" s="4" t="s">
        <v>7</v>
      </c>
      <c r="L147" s="20">
        <f>VLOOKUP(L145,'Your Order'!$A:$O,3,FALSE)</f>
        <v>550</v>
      </c>
    </row>
    <row r="148" spans="1:12" ht="45">
      <c r="A148" s="66"/>
      <c r="B148" s="67"/>
      <c r="C148" s="4" t="s">
        <v>2</v>
      </c>
      <c r="D148" s="8" t="str">
        <f>VLOOKUP(D145,'Your Order'!$A:$O,5,FALSE)</f>
        <v>TEEN SQUARE PENCIL CASE WITH 1 ZIPPER STREET LAB D.508</v>
      </c>
      <c r="E148" s="67"/>
      <c r="F148" s="67"/>
      <c r="G148" s="4" t="s">
        <v>2</v>
      </c>
      <c r="H148" s="8" t="str">
        <f>VLOOKUP(H145,'Your Order'!$A:$O,5,FALSE)</f>
        <v>BACKPACK WITH FRONT POCKET &amp; 2 COPARTMENTS STREET LAB D.403</v>
      </c>
      <c r="I148" s="70"/>
      <c r="J148" s="71"/>
      <c r="K148" s="4" t="s">
        <v>2</v>
      </c>
      <c r="L148" s="20" t="str">
        <f>VLOOKUP(L145,'Your Order'!$A:$O,5,FALSE)</f>
        <v>TEEN SQUARE PENCIL CASE WITH 1 ZIPPER STREET LAB D.403</v>
      </c>
    </row>
    <row r="149" spans="1:12" ht="18.75" customHeight="1">
      <c r="A149" s="66"/>
      <c r="B149" s="67"/>
      <c r="C149" s="4" t="s">
        <v>130</v>
      </c>
      <c r="D149" s="8" t="str">
        <f>VLOOKUP(D145,'Your Order'!$A:$O,6,FALSE)</f>
        <v>20H*10W*5L cm</v>
      </c>
      <c r="E149" s="67"/>
      <c r="F149" s="67"/>
      <c r="G149" s="4" t="s">
        <v>130</v>
      </c>
      <c r="H149" s="8" t="str">
        <f>VLOOKUP(H145,'Your Order'!$A:$O,6,FALSE)</f>
        <v>45H*31W*15L cm</v>
      </c>
      <c r="I149" s="70"/>
      <c r="J149" s="71"/>
      <c r="K149" s="4" t="s">
        <v>130</v>
      </c>
      <c r="L149" s="20" t="str">
        <f>VLOOKUP(L145,'Your Order'!$A:$O,6,FALSE)</f>
        <v>20H*10W*5L cm</v>
      </c>
    </row>
    <row r="150" spans="1:12" ht="18.75" customHeight="1">
      <c r="A150" s="66"/>
      <c r="B150" s="67"/>
      <c r="C150" s="4" t="s">
        <v>129</v>
      </c>
      <c r="D150" s="31">
        <f>VLOOKUP(D145,'Your Order'!$A:$O,7,FALSE)</f>
        <v>0</v>
      </c>
      <c r="E150" s="67"/>
      <c r="F150" s="67"/>
      <c r="G150" s="4" t="s">
        <v>129</v>
      </c>
      <c r="H150" s="31">
        <f>VLOOKUP(H145,'Your Order'!$A:$O,7,FALSE)</f>
        <v>28</v>
      </c>
      <c r="I150" s="70"/>
      <c r="J150" s="71"/>
      <c r="K150" s="4" t="s">
        <v>129</v>
      </c>
      <c r="L150" s="32">
        <f>VLOOKUP(L145,'Your Order'!$A:$O,7,FALSE)</f>
        <v>0</v>
      </c>
    </row>
    <row r="151" spans="1:12" ht="18.75" customHeight="1">
      <c r="A151" s="66"/>
      <c r="B151" s="67"/>
      <c r="C151" s="4" t="s">
        <v>386</v>
      </c>
      <c r="D151" s="49">
        <f>VLOOKUP(D145,'Your Order'!$A:$O,8,FALSE)</f>
        <v>5</v>
      </c>
      <c r="E151" s="67"/>
      <c r="F151" s="67"/>
      <c r="G151" s="4" t="s">
        <v>386</v>
      </c>
      <c r="H151" s="49">
        <f>VLOOKUP(H145,'Your Order'!$A:$O,8,FALSE)</f>
        <v>28</v>
      </c>
      <c r="I151" s="70"/>
      <c r="J151" s="71"/>
      <c r="K151" s="4" t="s">
        <v>386</v>
      </c>
      <c r="L151" s="54">
        <f>VLOOKUP(L145,'Your Order'!$A:$O,8,FALSE)</f>
        <v>5</v>
      </c>
    </row>
    <row r="152" spans="1:12" ht="18.75" customHeight="1">
      <c r="A152" s="66"/>
      <c r="B152" s="67"/>
      <c r="C152" s="6" t="s">
        <v>11</v>
      </c>
      <c r="D152" s="49">
        <f>VLOOKUP(D145,'Your Order'!$A:$O,9,FALSE)</f>
        <v>2.5</v>
      </c>
      <c r="E152" s="67"/>
      <c r="F152" s="67"/>
      <c r="G152" s="6" t="s">
        <v>11</v>
      </c>
      <c r="H152" s="49">
        <f>VLOOKUP(H145,'Your Order'!$A:$O,9,FALSE)</f>
        <v>14</v>
      </c>
      <c r="I152" s="70"/>
      <c r="J152" s="71"/>
      <c r="K152" s="6" t="s">
        <v>11</v>
      </c>
      <c r="L152" s="54">
        <f>VLOOKUP(L145,'Your Order'!$A:$O,9,FALSE)</f>
        <v>2.5</v>
      </c>
    </row>
    <row r="153" spans="1:12" ht="18.75" customHeight="1">
      <c r="A153" s="66"/>
      <c r="B153" s="67"/>
      <c r="C153" s="6" t="s">
        <v>10</v>
      </c>
      <c r="D153" s="49">
        <f>VLOOKUP(D145,'Your Order'!$A:$O,10,FALSE)</f>
        <v>2.375</v>
      </c>
      <c r="E153" s="67"/>
      <c r="F153" s="67"/>
      <c r="G153" s="6" t="s">
        <v>10</v>
      </c>
      <c r="H153" s="49">
        <f>VLOOKUP(H145,'Your Order'!$A:$O,10,FALSE)</f>
        <v>13.299999999999999</v>
      </c>
      <c r="I153" s="70"/>
      <c r="J153" s="71"/>
      <c r="K153" s="6" t="s">
        <v>10</v>
      </c>
      <c r="L153" s="54">
        <f>VLOOKUP(L145,'Your Order'!$A:$O,10,FALSE)</f>
        <v>2.375</v>
      </c>
    </row>
    <row r="154" spans="1:12" ht="18.75" customHeight="1" thickBot="1">
      <c r="A154" s="66"/>
      <c r="B154" s="67"/>
      <c r="C154" s="6" t="s">
        <v>12</v>
      </c>
      <c r="D154" s="12">
        <f>VLOOKUP(D145,'Your Order'!$A:$O,11,FALSE)</f>
        <v>72</v>
      </c>
      <c r="E154" s="67"/>
      <c r="F154" s="67"/>
      <c r="G154" s="6" t="s">
        <v>12</v>
      </c>
      <c r="H154" s="12">
        <f>VLOOKUP(H145,'Your Order'!$A:$O,11,FALSE)</f>
        <v>10</v>
      </c>
      <c r="I154" s="70"/>
      <c r="J154" s="71"/>
      <c r="K154" s="6" t="s">
        <v>12</v>
      </c>
      <c r="L154" s="19">
        <f>VLOOKUP(L145,'Your Order'!$A:$O,11,FALSE)</f>
        <v>72</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str">
        <f>VLOOKUP(D145,'Your Order'!$A:$O,12,FALSE)</f>
        <v>May 2018</v>
      </c>
      <c r="E156" s="67"/>
      <c r="F156" s="67"/>
      <c r="G156" s="6" t="s">
        <v>4</v>
      </c>
      <c r="H156" s="60" t="str">
        <f>VLOOKUP(H145,'Your Order'!$A:$O,12,FALSE)</f>
        <v>May 2018</v>
      </c>
      <c r="I156" s="70"/>
      <c r="J156" s="71"/>
      <c r="K156" s="6" t="s">
        <v>4</v>
      </c>
      <c r="L156" s="61" t="str">
        <f>VLOOKUP(L145,'Your Order'!$A:$O,12,FALSE)</f>
        <v>May 2018</v>
      </c>
    </row>
    <row r="157" spans="1:12" ht="18.75" customHeight="1">
      <c r="A157" s="66"/>
      <c r="B157" s="67"/>
      <c r="C157" s="36" t="s">
        <v>5</v>
      </c>
      <c r="D157" s="8">
        <f>VLOOKUP(D145,'Your Order'!$A:$O,13,FALSE)</f>
        <v>36</v>
      </c>
      <c r="E157" s="67"/>
      <c r="F157" s="67"/>
      <c r="G157" s="36" t="s">
        <v>5</v>
      </c>
      <c r="H157" s="8">
        <f>VLOOKUP(H145,'Your Order'!$A:$O,13,FALSE)</f>
        <v>10</v>
      </c>
      <c r="I157" s="70"/>
      <c r="J157" s="71"/>
      <c r="K157" s="36" t="s">
        <v>5</v>
      </c>
      <c r="L157" s="20">
        <f>VLOOKUP(L145,'Your Order'!$A:$O,13,FALSE)</f>
        <v>36</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t="s">
        <v>231</v>
      </c>
      <c r="E159" s="67"/>
      <c r="F159" s="67"/>
      <c r="G159" s="37" t="s">
        <v>0</v>
      </c>
      <c r="H159" s="14"/>
      <c r="I159" s="70"/>
      <c r="J159" s="71"/>
      <c r="K159" s="37" t="s">
        <v>0</v>
      </c>
      <c r="L159" s="22"/>
    </row>
    <row r="160" spans="1:12" ht="18.75" customHeight="1">
      <c r="A160" s="66"/>
      <c r="B160" s="67"/>
      <c r="C160" s="4" t="s">
        <v>1</v>
      </c>
      <c r="D160" s="8" t="str">
        <f>VLOOKUP(D159,'Your Order'!$A:$O,2,FALSE)</f>
        <v>5206962094605</v>
      </c>
      <c r="E160" s="67"/>
      <c r="F160" s="67"/>
      <c r="G160" s="4" t="s">
        <v>1</v>
      </c>
      <c r="H160" s="8" t="e">
        <f>VLOOKUP(H159,'Your Order'!$A:$O,2,FALSE)</f>
        <v>#N/A</v>
      </c>
      <c r="I160" s="70"/>
      <c r="J160" s="71"/>
      <c r="K160" s="4" t="s">
        <v>1</v>
      </c>
      <c r="L160" s="20" t="e">
        <f>VLOOKUP(L159,'Your Order'!$A:$O,2,FALSE)</f>
        <v>#N/A</v>
      </c>
    </row>
    <row r="161" spans="1:12" ht="18.75" customHeight="1">
      <c r="A161" s="66"/>
      <c r="B161" s="67"/>
      <c r="C161" s="4" t="s">
        <v>7</v>
      </c>
      <c r="D161" s="8">
        <f>VLOOKUP(D159,'Your Order'!$A:$O,3,FALSE)</f>
        <v>552</v>
      </c>
      <c r="E161" s="67"/>
      <c r="F161" s="67"/>
      <c r="G161" s="4" t="s">
        <v>7</v>
      </c>
      <c r="H161" s="8" t="e">
        <f>VLOOKUP(H159,'Your Order'!$A:$O,3,FALSE)</f>
        <v>#N/A</v>
      </c>
      <c r="I161" s="70"/>
      <c r="J161" s="71"/>
      <c r="K161" s="4" t="s">
        <v>7</v>
      </c>
      <c r="L161" s="20" t="e">
        <f>VLOOKUP(L159,'Your Order'!$A:$O,3,FALSE)</f>
        <v>#N/A</v>
      </c>
    </row>
    <row r="162" spans="1:12" ht="22.5">
      <c r="A162" s="66"/>
      <c r="B162" s="67"/>
      <c r="C162" s="4" t="s">
        <v>2</v>
      </c>
      <c r="D162" s="8" t="str">
        <f>VLOOKUP(D159,'Your Order'!$A:$O,5,FALSE)</f>
        <v>ROUND PENCIL CASE STREET LAB D.403</v>
      </c>
      <c r="E162" s="67"/>
      <c r="F162" s="67"/>
      <c r="G162" s="4" t="s">
        <v>2</v>
      </c>
      <c r="H162" s="8" t="e">
        <f>VLOOKUP(H159,'Your Order'!$A:$O,5,FALSE)</f>
        <v>#N/A</v>
      </c>
      <c r="I162" s="70"/>
      <c r="J162" s="71"/>
      <c r="K162" s="4" t="s">
        <v>2</v>
      </c>
      <c r="L162" s="20" t="e">
        <f>VLOOKUP(L159,'Your Order'!$A:$O,5,FALSE)</f>
        <v>#N/A</v>
      </c>
    </row>
    <row r="163" spans="1:12" ht="18.75" customHeight="1">
      <c r="A163" s="66"/>
      <c r="B163" s="67"/>
      <c r="C163" s="4" t="s">
        <v>130</v>
      </c>
      <c r="D163" s="8" t="str">
        <f>VLOOKUP(D159,'Your Order'!$A:$O,6,FALSE)</f>
        <v>8H*21.5Wcm</v>
      </c>
      <c r="E163" s="67"/>
      <c r="F163" s="67"/>
      <c r="G163" s="4" t="s">
        <v>130</v>
      </c>
      <c r="H163" s="8" t="e">
        <f>VLOOKUP(H159,'Your Order'!$A:$O,6,FALSE)</f>
        <v>#N/A</v>
      </c>
      <c r="I163" s="70"/>
      <c r="J163" s="71"/>
      <c r="K163" s="4" t="s">
        <v>130</v>
      </c>
      <c r="L163" s="20" t="e">
        <f>VLOOKUP(L159,'Your Order'!$A:$O,6,FALSE)</f>
        <v>#N/A</v>
      </c>
    </row>
    <row r="164" spans="1:12" ht="18.75" customHeight="1">
      <c r="A164" s="66"/>
      <c r="B164" s="67"/>
      <c r="C164" s="4" t="s">
        <v>129</v>
      </c>
      <c r="D164" s="31">
        <f>VLOOKUP(D159,'Your Order'!$A:$O,7,FALSE)</f>
        <v>0</v>
      </c>
      <c r="E164" s="67"/>
      <c r="F164" s="67"/>
      <c r="G164" s="4" t="s">
        <v>129</v>
      </c>
      <c r="H164" s="31" t="e">
        <f>VLOOKUP(H159,'Your Order'!$A:$O,7,FALSE)</f>
        <v>#N/A</v>
      </c>
      <c r="I164" s="70"/>
      <c r="J164" s="71"/>
      <c r="K164" s="4" t="s">
        <v>129</v>
      </c>
      <c r="L164" s="32" t="e">
        <f>VLOOKUP(L159,'Your Order'!$A:$O,7,FALSE)</f>
        <v>#N/A</v>
      </c>
    </row>
    <row r="165" spans="1:12" ht="18.75" customHeight="1">
      <c r="A165" s="66"/>
      <c r="B165" s="67"/>
      <c r="C165" s="4" t="s">
        <v>386</v>
      </c>
      <c r="D165" s="49">
        <f>VLOOKUP(D159,'Your Order'!$A:$O,8,FALSE)</f>
        <v>4</v>
      </c>
      <c r="E165" s="67"/>
      <c r="F165" s="67"/>
      <c r="G165" s="4" t="s">
        <v>386</v>
      </c>
      <c r="H165" s="10" t="e">
        <f>VLOOKUP(H159,'Your Order'!$A:$O,8,FALSE)</f>
        <v>#N/A</v>
      </c>
      <c r="I165" s="70"/>
      <c r="J165" s="71"/>
      <c r="K165" s="4" t="s">
        <v>386</v>
      </c>
      <c r="L165" s="21" t="e">
        <f>VLOOKUP(L159,'Your Order'!$A:$O,8,FALSE)</f>
        <v>#N/A</v>
      </c>
    </row>
    <row r="166" spans="1:12" ht="18.75" customHeight="1">
      <c r="A166" s="66"/>
      <c r="B166" s="67"/>
      <c r="C166" s="6" t="s">
        <v>11</v>
      </c>
      <c r="D166" s="49">
        <f>VLOOKUP(D159,'Your Order'!$A:$O,9,FALSE)</f>
        <v>2</v>
      </c>
      <c r="E166" s="67"/>
      <c r="F166" s="67"/>
      <c r="G166" s="6" t="s">
        <v>11</v>
      </c>
      <c r="H166" s="10" t="e">
        <f>VLOOKUP(H159,'Your Order'!$A:$O,9,FALSE)</f>
        <v>#N/A</v>
      </c>
      <c r="I166" s="70"/>
      <c r="J166" s="71"/>
      <c r="K166" s="6" t="s">
        <v>11</v>
      </c>
      <c r="L166" s="21" t="e">
        <f>VLOOKUP(L159,'Your Order'!$A:$O,9,FALSE)</f>
        <v>#N/A</v>
      </c>
    </row>
    <row r="167" spans="1:12" ht="18.75" customHeight="1">
      <c r="A167" s="66"/>
      <c r="B167" s="67"/>
      <c r="C167" s="6" t="s">
        <v>10</v>
      </c>
      <c r="D167" s="49">
        <f>VLOOKUP(D159,'Your Order'!$A:$O,10,FALSE)</f>
        <v>1.9</v>
      </c>
      <c r="E167" s="67"/>
      <c r="F167" s="67"/>
      <c r="G167" s="6" t="s">
        <v>10</v>
      </c>
      <c r="H167" s="10" t="e">
        <f>VLOOKUP(H159,'Your Order'!$A:$O,10,FALSE)</f>
        <v>#N/A</v>
      </c>
      <c r="I167" s="70"/>
      <c r="J167" s="71"/>
      <c r="K167" s="6" t="s">
        <v>10</v>
      </c>
      <c r="L167" s="21" t="e">
        <f>VLOOKUP(L159,'Your Order'!$A:$O,10,FALSE)</f>
        <v>#N/A</v>
      </c>
    </row>
    <row r="168" spans="1:12" ht="18.75" customHeight="1" thickBot="1">
      <c r="A168" s="66"/>
      <c r="B168" s="67"/>
      <c r="C168" s="6" t="s">
        <v>12</v>
      </c>
      <c r="D168" s="12">
        <f>VLOOKUP(D159,'Your Order'!$A:$O,11,FALSE)</f>
        <v>72</v>
      </c>
      <c r="E168" s="67"/>
      <c r="F168" s="67"/>
      <c r="G168" s="6" t="s">
        <v>12</v>
      </c>
      <c r="H168" s="12" t="e">
        <f>VLOOKUP(H159,'Your Order'!$A:$O,11,FALSE)</f>
        <v>#N/A</v>
      </c>
      <c r="I168" s="70"/>
      <c r="J168" s="71"/>
      <c r="K168" s="6" t="s">
        <v>12</v>
      </c>
      <c r="L168" s="19" t="e">
        <f>VLOOKUP(L159,'Your Order'!$A:$O,11,FALSE)</f>
        <v>#N/A</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str">
        <f>VLOOKUP(D159,'Your Order'!$A:$O,12,FALSE)</f>
        <v>May 2018</v>
      </c>
      <c r="E170" s="67"/>
      <c r="F170" s="67"/>
      <c r="G170" s="6" t="s">
        <v>4</v>
      </c>
      <c r="H170" s="60" t="e">
        <f>VLOOKUP(H159,'Your Order'!$A:$O,12,FALSE)</f>
        <v>#N/A</v>
      </c>
      <c r="I170" s="70"/>
      <c r="J170" s="71"/>
      <c r="K170" s="6" t="s">
        <v>4</v>
      </c>
      <c r="L170" s="61" t="e">
        <f>VLOOKUP(L159,'Your Order'!$A:$O,12,FALSE)</f>
        <v>#N/A</v>
      </c>
    </row>
    <row r="171" spans="1:12" ht="18.75" customHeight="1" thickBot="1">
      <c r="A171" s="68"/>
      <c r="B171" s="69"/>
      <c r="C171" s="15" t="s">
        <v>5</v>
      </c>
      <c r="D171" s="16">
        <f>VLOOKUP(D159,'Your Order'!$A:$O,13,FALSE)</f>
        <v>36</v>
      </c>
      <c r="E171" s="69"/>
      <c r="F171" s="69"/>
      <c r="G171" s="15" t="s">
        <v>5</v>
      </c>
      <c r="H171" s="16" t="e">
        <f>VLOOKUP(H159,'Your Order'!$A:$O,13,FALSE)</f>
        <v>#N/A</v>
      </c>
      <c r="I171" s="72"/>
      <c r="J171" s="73"/>
      <c r="K171" s="15" t="s">
        <v>5</v>
      </c>
      <c r="L171" s="23" t="e">
        <f>VLOOKUP(L159,'Your Order'!$A:$O,13,FALSE)</f>
        <v>#N/A</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c r="E174" s="67"/>
      <c r="F174" s="67"/>
      <c r="G174" s="4" t="s">
        <v>0</v>
      </c>
      <c r="H174" s="14"/>
      <c r="I174" s="70"/>
      <c r="J174" s="71"/>
      <c r="K174" s="4" t="s">
        <v>0</v>
      </c>
      <c r="L174" s="22"/>
    </row>
    <row r="175" spans="1:12" ht="18.75" customHeight="1">
      <c r="A175" s="66"/>
      <c r="B175" s="67"/>
      <c r="C175" s="4" t="s">
        <v>1</v>
      </c>
      <c r="D175" s="8" t="e">
        <f>VLOOKUP(D174,'Your Order'!$A:$O,2,FALSE)</f>
        <v>#N/A</v>
      </c>
      <c r="E175" s="67"/>
      <c r="F175" s="67"/>
      <c r="G175" s="4" t="s">
        <v>1</v>
      </c>
      <c r="H175" s="8" t="e">
        <f>VLOOKUP(H174,'Your Order'!$A:$O,2,FALSE)</f>
        <v>#N/A</v>
      </c>
      <c r="I175" s="70"/>
      <c r="J175" s="71"/>
      <c r="K175" s="4" t="s">
        <v>1</v>
      </c>
      <c r="L175" s="20" t="e">
        <f>VLOOKUP(L174,'Your Order'!$A:$O,2,FALSE)</f>
        <v>#N/A</v>
      </c>
    </row>
    <row r="176" spans="1:12" ht="18.75" customHeight="1">
      <c r="A176" s="66"/>
      <c r="B176" s="67"/>
      <c r="C176" s="4" t="s">
        <v>7</v>
      </c>
      <c r="D176" s="8" t="e">
        <f>VLOOKUP(D174,'Your Order'!$A:$O,3,FALSE)</f>
        <v>#N/A</v>
      </c>
      <c r="E176" s="67"/>
      <c r="F176" s="67"/>
      <c r="G176" s="4" t="s">
        <v>7</v>
      </c>
      <c r="H176" s="8" t="e">
        <f>VLOOKUP(H174,'Your Order'!$A:$O,3,FALSE)</f>
        <v>#N/A</v>
      </c>
      <c r="I176" s="70"/>
      <c r="J176" s="71"/>
      <c r="K176" s="4" t="s">
        <v>7</v>
      </c>
      <c r="L176" s="20" t="e">
        <f>VLOOKUP(L174,'Your Order'!$A:$O,3,FALSE)</f>
        <v>#N/A</v>
      </c>
    </row>
    <row r="177" spans="1:12">
      <c r="A177" s="66"/>
      <c r="B177" s="67"/>
      <c r="C177" s="4" t="s">
        <v>2</v>
      </c>
      <c r="D177" s="8" t="e">
        <f>VLOOKUP(D174,'Your Order'!$A:$O,5,FALSE)</f>
        <v>#N/A</v>
      </c>
      <c r="E177" s="67"/>
      <c r="F177" s="67"/>
      <c r="G177" s="4" t="s">
        <v>2</v>
      </c>
      <c r="H177" s="8" t="e">
        <f>VLOOKUP(H174,'Your Order'!$A:$O,5,FALSE)</f>
        <v>#N/A</v>
      </c>
      <c r="I177" s="70"/>
      <c r="J177" s="71"/>
      <c r="K177" s="4" t="s">
        <v>2</v>
      </c>
      <c r="L177" s="20" t="e">
        <f>VLOOKUP(L174,'Your Order'!$A:$O,5,FALSE)</f>
        <v>#N/A</v>
      </c>
    </row>
    <row r="178" spans="1:12" ht="18.75" customHeight="1">
      <c r="A178" s="66"/>
      <c r="B178" s="67"/>
      <c r="C178" s="4" t="s">
        <v>130</v>
      </c>
      <c r="D178" s="8" t="e">
        <f>VLOOKUP(D174,'Your Order'!$A:$O,6,FALSE)</f>
        <v>#N/A</v>
      </c>
      <c r="E178" s="67"/>
      <c r="F178" s="67"/>
      <c r="G178" s="4" t="s">
        <v>130</v>
      </c>
      <c r="H178" s="8" t="e">
        <f>VLOOKUP(H174,'Your Order'!$A:$O,6,FALSE)</f>
        <v>#N/A</v>
      </c>
      <c r="I178" s="70"/>
      <c r="J178" s="71"/>
      <c r="K178" s="4" t="s">
        <v>130</v>
      </c>
      <c r="L178" s="20" t="e">
        <f>VLOOKUP(L174,'Your Order'!$A:$O,6,FALSE)</f>
        <v>#N/A</v>
      </c>
    </row>
    <row r="179" spans="1:12" ht="18.75" customHeight="1">
      <c r="A179" s="66"/>
      <c r="B179" s="67"/>
      <c r="C179" s="4" t="s">
        <v>129</v>
      </c>
      <c r="D179" s="31" t="e">
        <f>VLOOKUP(D174,'Your Order'!$A:$O,7,FALSE)</f>
        <v>#N/A</v>
      </c>
      <c r="E179" s="67"/>
      <c r="F179" s="67"/>
      <c r="G179" s="4" t="s">
        <v>129</v>
      </c>
      <c r="H179" s="31" t="e">
        <f>VLOOKUP(H174,'Your Order'!$A:$O,7,FALSE)</f>
        <v>#N/A</v>
      </c>
      <c r="I179" s="70"/>
      <c r="J179" s="71"/>
      <c r="K179" s="4" t="s">
        <v>129</v>
      </c>
      <c r="L179" s="32" t="e">
        <f>VLOOKUP(L174,'Your Order'!$A:$O,7,FALSE)</f>
        <v>#N/A</v>
      </c>
    </row>
    <row r="180" spans="1:12" ht="18.75" customHeight="1">
      <c r="A180" s="66"/>
      <c r="B180" s="67"/>
      <c r="C180" s="4" t="s">
        <v>386</v>
      </c>
      <c r="D180" s="10" t="e">
        <f>VLOOKUP(D174,'Your Order'!$A:$O,8,FALSE)</f>
        <v>#N/A</v>
      </c>
      <c r="E180" s="67"/>
      <c r="F180" s="67"/>
      <c r="G180" s="4" t="s">
        <v>386</v>
      </c>
      <c r="H180" s="10" t="e">
        <f>VLOOKUP(H174,'Your Order'!$A:$O,8,FALSE)</f>
        <v>#N/A</v>
      </c>
      <c r="I180" s="70"/>
      <c r="J180" s="71"/>
      <c r="K180" s="4" t="s">
        <v>386</v>
      </c>
      <c r="L180" s="21" t="e">
        <f>VLOOKUP(L174,'Your Order'!$A:$O,8,FALSE)</f>
        <v>#N/A</v>
      </c>
    </row>
    <row r="181" spans="1:12" ht="18.75" customHeight="1">
      <c r="A181" s="66"/>
      <c r="B181" s="67"/>
      <c r="C181" s="6" t="s">
        <v>11</v>
      </c>
      <c r="D181" s="10" t="e">
        <f>VLOOKUP(D174,'Your Order'!$A:$O,9,FALSE)</f>
        <v>#N/A</v>
      </c>
      <c r="E181" s="67"/>
      <c r="F181" s="67"/>
      <c r="G181" s="6" t="s">
        <v>11</v>
      </c>
      <c r="H181" s="10" t="e">
        <f>VLOOKUP(H174,'Your Order'!$A:$O,9,FALSE)</f>
        <v>#N/A</v>
      </c>
      <c r="I181" s="70"/>
      <c r="J181" s="71"/>
      <c r="K181" s="6" t="s">
        <v>11</v>
      </c>
      <c r="L181" s="21" t="e">
        <f>VLOOKUP(L174,'Your Order'!$A:$O,9,FALSE)</f>
        <v>#N/A</v>
      </c>
    </row>
    <row r="182" spans="1:12" ht="18.75" customHeight="1">
      <c r="A182" s="66"/>
      <c r="B182" s="67"/>
      <c r="C182" s="6" t="s">
        <v>10</v>
      </c>
      <c r="D182" s="10" t="e">
        <f>VLOOKUP(D174,'Your Order'!$A:$O,10,FALSE)</f>
        <v>#N/A</v>
      </c>
      <c r="E182" s="67"/>
      <c r="F182" s="67"/>
      <c r="G182" s="6" t="s">
        <v>10</v>
      </c>
      <c r="H182" s="10" t="e">
        <f>VLOOKUP(H174,'Your Order'!$A:$O,10,FALSE)</f>
        <v>#N/A</v>
      </c>
      <c r="I182" s="70"/>
      <c r="J182" s="71"/>
      <c r="K182" s="6" t="s">
        <v>10</v>
      </c>
      <c r="L182" s="21" t="e">
        <f>VLOOKUP(L174,'Your Order'!$A:$O,10,FALSE)</f>
        <v>#N/A</v>
      </c>
    </row>
    <row r="183" spans="1:12" ht="18.75" customHeight="1" thickBot="1">
      <c r="A183" s="66"/>
      <c r="B183" s="67"/>
      <c r="C183" s="6" t="s">
        <v>12</v>
      </c>
      <c r="D183" s="12" t="e">
        <f>VLOOKUP(D174,'Your Order'!$A:$O,11,FALSE)</f>
        <v>#N/A</v>
      </c>
      <c r="E183" s="67"/>
      <c r="F183" s="67"/>
      <c r="G183" s="6" t="s">
        <v>12</v>
      </c>
      <c r="H183" s="12" t="e">
        <f>VLOOKUP(H174,'Your Order'!$A:$O,11,FALSE)</f>
        <v>#N/A</v>
      </c>
      <c r="I183" s="70"/>
      <c r="J183" s="71"/>
      <c r="K183" s="6" t="s">
        <v>12</v>
      </c>
      <c r="L183" s="19" t="e">
        <f>VLOOKUP(L174,'Your Order'!$A:$O,11,FALSE)</f>
        <v>#N/A</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e">
        <f>VLOOKUP(D174,'Your Order'!$A:$O,12,FALSE)</f>
        <v>#N/A</v>
      </c>
      <c r="E185" s="67"/>
      <c r="F185" s="67"/>
      <c r="G185" s="6" t="s">
        <v>4</v>
      </c>
      <c r="H185" s="60" t="e">
        <f>VLOOKUP(H174,'Your Order'!$A:$O,12,FALSE)</f>
        <v>#N/A</v>
      </c>
      <c r="I185" s="70"/>
      <c r="J185" s="71"/>
      <c r="K185" s="6" t="s">
        <v>4</v>
      </c>
      <c r="L185" s="61" t="e">
        <f>VLOOKUP(L174,'Your Order'!$A:$O,12,FALSE)</f>
        <v>#N/A</v>
      </c>
    </row>
    <row r="186" spans="1:12" ht="18.75" customHeight="1">
      <c r="A186" s="66"/>
      <c r="B186" s="67"/>
      <c r="C186" s="7" t="s">
        <v>5</v>
      </c>
      <c r="D186" s="8" t="e">
        <f>VLOOKUP(D174,'Your Order'!$A:$O,13,FALSE)</f>
        <v>#N/A</v>
      </c>
      <c r="E186" s="67"/>
      <c r="F186" s="67"/>
      <c r="G186" s="7" t="s">
        <v>5</v>
      </c>
      <c r="H186" s="8" t="e">
        <f>VLOOKUP(H174,'Your Order'!$A:$O,13,FALSE)</f>
        <v>#N/A</v>
      </c>
      <c r="I186" s="70"/>
      <c r="J186" s="71"/>
      <c r="K186" s="7" t="s">
        <v>5</v>
      </c>
      <c r="L186" s="20" t="e">
        <f>VLOOKUP(L174,'Your Order'!$A:$O,13,FALSE)</f>
        <v>#N/A</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c r="E188" s="67"/>
      <c r="F188" s="67"/>
      <c r="G188" s="4" t="s">
        <v>0</v>
      </c>
      <c r="H188" s="14"/>
      <c r="I188" s="70"/>
      <c r="J188" s="71"/>
      <c r="K188" s="4" t="s">
        <v>0</v>
      </c>
      <c r="L188" s="22"/>
    </row>
    <row r="189" spans="1:12" ht="18.75" customHeight="1">
      <c r="A189" s="66"/>
      <c r="B189" s="67"/>
      <c r="C189" s="4" t="s">
        <v>1</v>
      </c>
      <c r="D189" s="8" t="e">
        <f>VLOOKUP(D188,'Your Order'!$A:$O,2,FALSE)</f>
        <v>#N/A</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t="e">
        <f>VLOOKUP(D188,'Your Order'!$A:$O,3,FALSE)</f>
        <v>#N/A</v>
      </c>
      <c r="E190" s="67"/>
      <c r="F190" s="67"/>
      <c r="G190" s="4" t="s">
        <v>7</v>
      </c>
      <c r="H190" s="8" t="e">
        <f>VLOOKUP(H188,'Your Order'!$A:$O,3,FALSE)</f>
        <v>#N/A</v>
      </c>
      <c r="I190" s="70"/>
      <c r="J190" s="71"/>
      <c r="K190" s="4" t="s">
        <v>7</v>
      </c>
      <c r="L190" s="20" t="e">
        <f>VLOOKUP(L188,'Your Order'!$A:$O,3,FALSE)</f>
        <v>#N/A</v>
      </c>
    </row>
    <row r="191" spans="1:12">
      <c r="A191" s="66"/>
      <c r="B191" s="67"/>
      <c r="C191" s="4" t="s">
        <v>2</v>
      </c>
      <c r="D191" s="8" t="e">
        <f>VLOOKUP(D188,'Your Order'!$A:$O,5,FALSE)</f>
        <v>#N/A</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e">
        <f>VLOOKUP(D188,'Your Order'!$A:$O,6,FALSE)</f>
        <v>#N/A</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t="e">
        <f>VLOOKUP(D188,'Your Order'!$A:$O,7,FALSE)</f>
        <v>#N/A</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10" t="e">
        <f>VLOOKUP(D188,'Your Order'!$A:$O,8,FALSE)</f>
        <v>#N/A</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10" t="e">
        <f>VLOOKUP(D188,'Your Order'!$A:$O,9,FALSE)</f>
        <v>#N/A</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10" t="e">
        <f>VLOOKUP(D188,'Your Order'!$A:$O,10,FALSE)</f>
        <v>#N/A</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t="e">
        <f>VLOOKUP(D188,'Your Order'!$A:$O,11,FALSE)</f>
        <v>#N/A</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e">
        <f>VLOOKUP(D188,'Your Order'!$A:$O,12,FALSE)</f>
        <v>#N/A</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t="e">
        <f>VLOOKUP(D188,'Your Order'!$A:$O,13,FALSE)</f>
        <v>#N/A</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202:B214"/>
    <mergeCell ref="E202:F214"/>
    <mergeCell ref="I202:J214"/>
    <mergeCell ref="A216:B228"/>
    <mergeCell ref="E216:F228"/>
    <mergeCell ref="I216:J228"/>
    <mergeCell ref="A172:L172"/>
    <mergeCell ref="A174:B186"/>
    <mergeCell ref="E174:F186"/>
    <mergeCell ref="I174:J186"/>
    <mergeCell ref="A188:B200"/>
    <mergeCell ref="E188:F200"/>
    <mergeCell ref="I188:J200"/>
    <mergeCell ref="A145:B157"/>
    <mergeCell ref="E145:F157"/>
    <mergeCell ref="I145:J157"/>
    <mergeCell ref="A159:B171"/>
    <mergeCell ref="E159:F171"/>
    <mergeCell ref="I159:J171"/>
    <mergeCell ref="A115:L115"/>
    <mergeCell ref="A117:B129"/>
    <mergeCell ref="E117:F129"/>
    <mergeCell ref="I117:J129"/>
    <mergeCell ref="A131:B143"/>
    <mergeCell ref="E131:F143"/>
    <mergeCell ref="I131:J143"/>
    <mergeCell ref="A88:B100"/>
    <mergeCell ref="E88:F100"/>
    <mergeCell ref="I88:J100"/>
    <mergeCell ref="A102:B114"/>
    <mergeCell ref="E102:F114"/>
    <mergeCell ref="I102:J114"/>
    <mergeCell ref="A58:L58"/>
    <mergeCell ref="A60:B72"/>
    <mergeCell ref="E60:F72"/>
    <mergeCell ref="I60:J72"/>
    <mergeCell ref="A74:B86"/>
    <mergeCell ref="E74:F86"/>
    <mergeCell ref="I74:J86"/>
    <mergeCell ref="A31:B43"/>
    <mergeCell ref="E31:F43"/>
    <mergeCell ref="I31:J43"/>
    <mergeCell ref="A45:B57"/>
    <mergeCell ref="E45:F57"/>
    <mergeCell ref="I45:J57"/>
    <mergeCell ref="A1:L1"/>
    <mergeCell ref="A3:B15"/>
    <mergeCell ref="E3:F15"/>
    <mergeCell ref="I3:J15"/>
    <mergeCell ref="A17:B29"/>
    <mergeCell ref="E17:F29"/>
    <mergeCell ref="I17:J29"/>
  </mergeCells>
  <conditionalFormatting sqref="D13">
    <cfRule type="cellIs" dxfId="392" priority="95" operator="equal">
      <formula>0</formula>
    </cfRule>
    <cfRule type="cellIs" dxfId="391" priority="96" operator="greaterThan">
      <formula>0</formula>
    </cfRule>
  </conditionalFormatting>
  <conditionalFormatting sqref="H13">
    <cfRule type="cellIs" dxfId="390" priority="93" operator="equal">
      <formula>0</formula>
    </cfRule>
    <cfRule type="cellIs" dxfId="389" priority="94" operator="greaterThan">
      <formula>0</formula>
    </cfRule>
  </conditionalFormatting>
  <conditionalFormatting sqref="L13">
    <cfRule type="cellIs" dxfId="388" priority="91" operator="equal">
      <formula>0</formula>
    </cfRule>
    <cfRule type="cellIs" dxfId="387" priority="92" operator="greaterThan">
      <formula>0</formula>
    </cfRule>
  </conditionalFormatting>
  <conditionalFormatting sqref="D27">
    <cfRule type="cellIs" dxfId="386" priority="89" operator="equal">
      <formula>0</formula>
    </cfRule>
    <cfRule type="cellIs" dxfId="385" priority="90" operator="greaterThan">
      <formula>0</formula>
    </cfRule>
  </conditionalFormatting>
  <conditionalFormatting sqref="H27">
    <cfRule type="cellIs" dxfId="384" priority="87" operator="equal">
      <formula>0</formula>
    </cfRule>
    <cfRule type="cellIs" dxfId="383" priority="88" operator="greaterThan">
      <formula>0</formula>
    </cfRule>
  </conditionalFormatting>
  <conditionalFormatting sqref="L27">
    <cfRule type="cellIs" dxfId="382" priority="85" operator="equal">
      <formula>0</formula>
    </cfRule>
    <cfRule type="cellIs" dxfId="381" priority="86" operator="greaterThan">
      <formula>0</formula>
    </cfRule>
  </conditionalFormatting>
  <conditionalFormatting sqref="D41">
    <cfRule type="cellIs" dxfId="380" priority="83" operator="equal">
      <formula>0</formula>
    </cfRule>
    <cfRule type="cellIs" dxfId="379" priority="84" operator="greaterThan">
      <formula>0</formula>
    </cfRule>
  </conditionalFormatting>
  <conditionalFormatting sqref="H41">
    <cfRule type="cellIs" dxfId="378" priority="81" operator="equal">
      <formula>0</formula>
    </cfRule>
    <cfRule type="cellIs" dxfId="377" priority="82" operator="greaterThan">
      <formula>0</formula>
    </cfRule>
  </conditionalFormatting>
  <conditionalFormatting sqref="L41">
    <cfRule type="cellIs" dxfId="376" priority="79" operator="equal">
      <formula>0</formula>
    </cfRule>
    <cfRule type="cellIs" dxfId="375" priority="80" operator="greaterThan">
      <formula>0</formula>
    </cfRule>
  </conditionalFormatting>
  <conditionalFormatting sqref="D55">
    <cfRule type="cellIs" dxfId="374" priority="77" operator="equal">
      <formula>0</formula>
    </cfRule>
    <cfRule type="cellIs" dxfId="373" priority="78" operator="greaterThan">
      <formula>0</formula>
    </cfRule>
  </conditionalFormatting>
  <conditionalFormatting sqref="H55">
    <cfRule type="cellIs" dxfId="372" priority="75" operator="equal">
      <formula>0</formula>
    </cfRule>
    <cfRule type="cellIs" dxfId="371" priority="76" operator="greaterThan">
      <formula>0</formula>
    </cfRule>
  </conditionalFormatting>
  <conditionalFormatting sqref="L55">
    <cfRule type="cellIs" dxfId="370" priority="73" operator="equal">
      <formula>0</formula>
    </cfRule>
    <cfRule type="cellIs" dxfId="369" priority="74" operator="greaterThan">
      <formula>0</formula>
    </cfRule>
  </conditionalFormatting>
  <conditionalFormatting sqref="D70">
    <cfRule type="cellIs" dxfId="368" priority="71" operator="equal">
      <formula>0</formula>
    </cfRule>
    <cfRule type="cellIs" dxfId="367" priority="72" operator="greaterThan">
      <formula>0</formula>
    </cfRule>
  </conditionalFormatting>
  <conditionalFormatting sqref="H70">
    <cfRule type="cellIs" dxfId="366" priority="69" operator="equal">
      <formula>0</formula>
    </cfRule>
    <cfRule type="cellIs" dxfId="365" priority="70" operator="greaterThan">
      <formula>0</formula>
    </cfRule>
  </conditionalFormatting>
  <conditionalFormatting sqref="L70">
    <cfRule type="cellIs" dxfId="364" priority="67" operator="equal">
      <formula>0</formula>
    </cfRule>
    <cfRule type="cellIs" dxfId="363" priority="68" operator="greaterThan">
      <formula>0</formula>
    </cfRule>
  </conditionalFormatting>
  <conditionalFormatting sqref="L84">
    <cfRule type="cellIs" dxfId="362" priority="65" operator="equal">
      <formula>0</formula>
    </cfRule>
    <cfRule type="cellIs" dxfId="361" priority="66" operator="greaterThan">
      <formula>0</formula>
    </cfRule>
  </conditionalFormatting>
  <conditionalFormatting sqref="H84">
    <cfRule type="cellIs" dxfId="360" priority="63" operator="equal">
      <formula>0</formula>
    </cfRule>
    <cfRule type="cellIs" dxfId="359" priority="64" operator="greaterThan">
      <formula>0</formula>
    </cfRule>
  </conditionalFormatting>
  <conditionalFormatting sqref="D84">
    <cfRule type="cellIs" dxfId="358" priority="61" operator="equal">
      <formula>0</formula>
    </cfRule>
    <cfRule type="cellIs" dxfId="357" priority="62" operator="greaterThan">
      <formula>0</formula>
    </cfRule>
  </conditionalFormatting>
  <conditionalFormatting sqref="D98">
    <cfRule type="cellIs" dxfId="356" priority="59" operator="equal">
      <formula>0</formula>
    </cfRule>
    <cfRule type="cellIs" dxfId="355" priority="60" operator="greaterThan">
      <formula>0</formula>
    </cfRule>
  </conditionalFormatting>
  <conditionalFormatting sqref="H98">
    <cfRule type="cellIs" dxfId="354" priority="57" operator="equal">
      <formula>0</formula>
    </cfRule>
    <cfRule type="cellIs" dxfId="353" priority="58" operator="greaterThan">
      <formula>0</formula>
    </cfRule>
  </conditionalFormatting>
  <conditionalFormatting sqref="L98">
    <cfRule type="cellIs" dxfId="352" priority="55" operator="equal">
      <formula>0</formula>
    </cfRule>
    <cfRule type="cellIs" dxfId="351" priority="56" operator="greaterThan">
      <formula>0</formula>
    </cfRule>
  </conditionalFormatting>
  <conditionalFormatting sqref="L112">
    <cfRule type="cellIs" dxfId="350" priority="53" operator="equal">
      <formula>0</formula>
    </cfRule>
    <cfRule type="cellIs" dxfId="349" priority="54" operator="greaterThan">
      <formula>0</formula>
    </cfRule>
  </conditionalFormatting>
  <conditionalFormatting sqref="H112">
    <cfRule type="cellIs" dxfId="348" priority="51" operator="equal">
      <formula>0</formula>
    </cfRule>
    <cfRule type="cellIs" dxfId="347" priority="52" operator="greaterThan">
      <formula>0</formula>
    </cfRule>
  </conditionalFormatting>
  <conditionalFormatting sqref="D112">
    <cfRule type="cellIs" dxfId="346" priority="49" operator="equal">
      <formula>0</formula>
    </cfRule>
    <cfRule type="cellIs" dxfId="345" priority="50" operator="greaterThan">
      <formula>0</formula>
    </cfRule>
  </conditionalFormatting>
  <conditionalFormatting sqref="D127">
    <cfRule type="cellIs" dxfId="344" priority="47" operator="equal">
      <formula>0</formula>
    </cfRule>
    <cfRule type="cellIs" dxfId="343" priority="48" operator="greaterThan">
      <formula>0</formula>
    </cfRule>
  </conditionalFormatting>
  <conditionalFormatting sqref="H127">
    <cfRule type="cellIs" dxfId="342" priority="45" operator="equal">
      <formula>0</formula>
    </cfRule>
    <cfRule type="cellIs" dxfId="341" priority="46" operator="greaterThan">
      <formula>0</formula>
    </cfRule>
  </conditionalFormatting>
  <conditionalFormatting sqref="L127">
    <cfRule type="cellIs" dxfId="340" priority="43" operator="equal">
      <formula>0</formula>
    </cfRule>
    <cfRule type="cellIs" dxfId="339" priority="44" operator="greaterThan">
      <formula>0</formula>
    </cfRule>
  </conditionalFormatting>
  <conditionalFormatting sqref="D141">
    <cfRule type="cellIs" dxfId="338" priority="41" operator="equal">
      <formula>0</formula>
    </cfRule>
    <cfRule type="cellIs" dxfId="337" priority="42" operator="greaterThan">
      <formula>0</formula>
    </cfRule>
  </conditionalFormatting>
  <conditionalFormatting sqref="H141">
    <cfRule type="cellIs" dxfId="336" priority="39" operator="equal">
      <formula>0</formula>
    </cfRule>
    <cfRule type="cellIs" dxfId="335" priority="40" operator="greaterThan">
      <formula>0</formula>
    </cfRule>
  </conditionalFormatting>
  <conditionalFormatting sqref="L141">
    <cfRule type="cellIs" dxfId="334" priority="37" operator="equal">
      <formula>0</formula>
    </cfRule>
    <cfRule type="cellIs" dxfId="333" priority="38" operator="greaterThan">
      <formula>0</formula>
    </cfRule>
  </conditionalFormatting>
  <conditionalFormatting sqref="D155">
    <cfRule type="cellIs" dxfId="332" priority="35" operator="equal">
      <formula>0</formula>
    </cfRule>
    <cfRule type="cellIs" dxfId="331" priority="36" operator="greaterThan">
      <formula>0</formula>
    </cfRule>
  </conditionalFormatting>
  <conditionalFormatting sqref="H155">
    <cfRule type="cellIs" dxfId="330" priority="33" operator="equal">
      <formula>0</formula>
    </cfRule>
    <cfRule type="cellIs" dxfId="329" priority="34" operator="greaterThan">
      <formula>0</formula>
    </cfRule>
  </conditionalFormatting>
  <conditionalFormatting sqref="L155">
    <cfRule type="cellIs" dxfId="328" priority="31" operator="equal">
      <formula>0</formula>
    </cfRule>
    <cfRule type="cellIs" dxfId="327" priority="32" operator="greaterThan">
      <formula>0</formula>
    </cfRule>
  </conditionalFormatting>
  <conditionalFormatting sqref="D169">
    <cfRule type="cellIs" dxfId="326" priority="29" operator="equal">
      <formula>0</formula>
    </cfRule>
    <cfRule type="cellIs" dxfId="325" priority="30" operator="greaterThan">
      <formula>0</formula>
    </cfRule>
  </conditionalFormatting>
  <conditionalFormatting sqref="H169">
    <cfRule type="cellIs" dxfId="324" priority="27" operator="equal">
      <formula>0</formula>
    </cfRule>
    <cfRule type="cellIs" dxfId="323" priority="28" operator="greaterThan">
      <formula>0</formula>
    </cfRule>
  </conditionalFormatting>
  <conditionalFormatting sqref="L169">
    <cfRule type="cellIs" dxfId="322" priority="25" operator="equal">
      <formula>0</formula>
    </cfRule>
    <cfRule type="cellIs" dxfId="321" priority="26" operator="greaterThan">
      <formula>0</formula>
    </cfRule>
  </conditionalFormatting>
  <conditionalFormatting sqref="D184">
    <cfRule type="cellIs" dxfId="320" priority="23" operator="equal">
      <formula>0</formula>
    </cfRule>
    <cfRule type="cellIs" dxfId="319" priority="24" operator="greaterThan">
      <formula>0</formula>
    </cfRule>
  </conditionalFormatting>
  <conditionalFormatting sqref="H184">
    <cfRule type="cellIs" dxfId="318" priority="21" operator="equal">
      <formula>0</formula>
    </cfRule>
    <cfRule type="cellIs" dxfId="317" priority="22" operator="greaterThan">
      <formula>0</formula>
    </cfRule>
  </conditionalFormatting>
  <conditionalFormatting sqref="L184">
    <cfRule type="cellIs" dxfId="316" priority="19" operator="equal">
      <formula>0</formula>
    </cfRule>
    <cfRule type="cellIs" dxfId="315" priority="20" operator="greaterThan">
      <formula>0</formula>
    </cfRule>
  </conditionalFormatting>
  <conditionalFormatting sqref="D198">
    <cfRule type="cellIs" dxfId="314" priority="17" operator="equal">
      <formula>0</formula>
    </cfRule>
    <cfRule type="cellIs" dxfId="313" priority="18" operator="greaterThan">
      <formula>0</formula>
    </cfRule>
  </conditionalFormatting>
  <conditionalFormatting sqref="H198">
    <cfRule type="cellIs" dxfId="312" priority="15" operator="equal">
      <formula>0</formula>
    </cfRule>
    <cfRule type="cellIs" dxfId="311" priority="16" operator="greaterThan">
      <formula>0</formula>
    </cfRule>
  </conditionalFormatting>
  <conditionalFormatting sqref="L198">
    <cfRule type="cellIs" dxfId="310" priority="13" operator="equal">
      <formula>0</formula>
    </cfRule>
    <cfRule type="cellIs" dxfId="309" priority="14" operator="greaterThan">
      <formula>0</formula>
    </cfRule>
  </conditionalFormatting>
  <conditionalFormatting sqref="D212">
    <cfRule type="cellIs" dxfId="308" priority="11" operator="equal">
      <formula>0</formula>
    </cfRule>
    <cfRule type="cellIs" dxfId="307" priority="12" operator="greaterThan">
      <formula>0</formula>
    </cfRule>
  </conditionalFormatting>
  <conditionalFormatting sqref="H212">
    <cfRule type="cellIs" dxfId="306" priority="9" operator="equal">
      <formula>0</formula>
    </cfRule>
    <cfRule type="cellIs" dxfId="305" priority="10" operator="greaterThan">
      <formula>0</formula>
    </cfRule>
  </conditionalFormatting>
  <conditionalFormatting sqref="L212">
    <cfRule type="cellIs" dxfId="304" priority="7" operator="equal">
      <formula>0</formula>
    </cfRule>
    <cfRule type="cellIs" dxfId="303" priority="8" operator="greaterThan">
      <formula>0</formula>
    </cfRule>
  </conditionalFormatting>
  <conditionalFormatting sqref="D226">
    <cfRule type="cellIs" dxfId="302" priority="5" operator="equal">
      <formula>0</formula>
    </cfRule>
    <cfRule type="cellIs" dxfId="301" priority="6" operator="greaterThan">
      <formula>0</formula>
    </cfRule>
  </conditionalFormatting>
  <conditionalFormatting sqref="H226">
    <cfRule type="cellIs" dxfId="300" priority="3" operator="equal">
      <formula>0</formula>
    </cfRule>
    <cfRule type="cellIs" dxfId="299" priority="4" operator="greaterThan">
      <formula>0</formula>
    </cfRule>
  </conditionalFormatting>
  <conditionalFormatting sqref="L226">
    <cfRule type="cellIs" dxfId="298" priority="1" operator="equal">
      <formula>0</formula>
    </cfRule>
    <cfRule type="cellIs" dxfId="297" priority="2" operator="greaterThan">
      <formula>0</formula>
    </cfRule>
  </conditionalFormatting>
  <dataValidations count="1">
    <dataValidation type="whole" allowBlank="1" showInputMessage="1" showErrorMessage="1" errorTitle="Wrong Input" error="This cell should contain a whole number ranging from 0-1000. " sqref="D13 H13 L13 D27 H27 L27 D41 H41 L41 D55 H55 L55 D70 H70 L70 D84 H84 L84 D98 H98 L98 D112 H112 L112 D127 H127 L127 D141 H141 L141 D155 H155 L155 D169 H169 L169 D184 H184 L184 D198 H198 L198 D212 H212 L212 D226 H226 L226" xr:uid="{5C97CA40-C371-4115-B56D-37E96FED54CD}">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C3F0-290B-4469-B38D-1E4A2A9D613C}">
  <sheetPr>
    <tabColor rgb="FF00B050"/>
  </sheetPr>
  <dimension ref="A1:L229"/>
  <sheetViews>
    <sheetView zoomScaleNormal="100" zoomScaleSheetLayoutView="100" workbookViewId="0">
      <selection activeCell="L231" sqref="L231"/>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4.25" customHeight="1">
      <c r="A1" s="63"/>
      <c r="B1" s="64"/>
      <c r="C1" s="64"/>
      <c r="D1" s="64"/>
      <c r="E1" s="64"/>
      <c r="F1" s="64"/>
      <c r="G1" s="64"/>
      <c r="H1" s="64"/>
      <c r="I1" s="64"/>
      <c r="J1" s="64"/>
      <c r="K1" s="64"/>
      <c r="L1" s="65"/>
    </row>
    <row r="2" spans="1:12" ht="18.75" customHeight="1">
      <c r="A2" s="1"/>
      <c r="B2" s="2"/>
      <c r="C2" s="2"/>
      <c r="D2" s="2"/>
      <c r="E2" s="2"/>
      <c r="F2" s="2"/>
      <c r="G2" s="2"/>
      <c r="H2" s="2"/>
      <c r="I2" s="48"/>
      <c r="J2" s="48"/>
      <c r="K2" s="2"/>
      <c r="L2" s="18"/>
    </row>
    <row r="3" spans="1:12" ht="18.75" customHeight="1">
      <c r="A3" s="66"/>
      <c r="B3" s="67"/>
      <c r="C3" s="4" t="s">
        <v>0</v>
      </c>
      <c r="D3" s="14" t="s">
        <v>302</v>
      </c>
      <c r="E3" s="67"/>
      <c r="F3" s="67"/>
      <c r="G3" s="4" t="s">
        <v>0</v>
      </c>
      <c r="H3" s="14" t="s">
        <v>303</v>
      </c>
      <c r="I3" s="74"/>
      <c r="J3" s="75"/>
      <c r="K3" s="4" t="s">
        <v>0</v>
      </c>
      <c r="L3" s="22" t="s">
        <v>304</v>
      </c>
    </row>
    <row r="4" spans="1:12" ht="18.75" customHeight="1">
      <c r="A4" s="66"/>
      <c r="B4" s="67"/>
      <c r="C4" s="4" t="s">
        <v>1</v>
      </c>
      <c r="D4" s="8" t="str">
        <f>VLOOKUP(D3,'Your Order'!$A:$O,2,FALSE)</f>
        <v>3800155115447</v>
      </c>
      <c r="E4" s="67"/>
      <c r="F4" s="67"/>
      <c r="G4" s="4" t="s">
        <v>1</v>
      </c>
      <c r="H4" s="8" t="str">
        <f>VLOOKUP(H3,'Your Order'!$A:$O,2,FALSE)</f>
        <v>3800155117489</v>
      </c>
      <c r="I4" s="74"/>
      <c r="J4" s="75"/>
      <c r="K4" s="4" t="s">
        <v>1</v>
      </c>
      <c r="L4" s="20" t="str">
        <f>VLOOKUP(L3,'Your Order'!$A:$O,2,FALSE)</f>
        <v>5206962108456</v>
      </c>
    </row>
    <row r="5" spans="1:12" ht="18.75" customHeight="1">
      <c r="A5" s="66"/>
      <c r="B5" s="67"/>
      <c r="C5" s="4" t="s">
        <v>7</v>
      </c>
      <c r="D5" s="8">
        <f>VLOOKUP(D3,'Your Order'!$A:$O,3,FALSE)</f>
        <v>665</v>
      </c>
      <c r="E5" s="67"/>
      <c r="F5" s="67"/>
      <c r="G5" s="4" t="s">
        <v>7</v>
      </c>
      <c r="H5" s="8">
        <f>VLOOKUP(H3,'Your Order'!$A:$O,3,FALSE)</f>
        <v>562</v>
      </c>
      <c r="I5" s="74"/>
      <c r="J5" s="75"/>
      <c r="K5" s="4" t="s">
        <v>7</v>
      </c>
      <c r="L5" s="20">
        <f>VLOOKUP(L3,'Your Order'!$A:$O,3,FALSE)</f>
        <v>665</v>
      </c>
    </row>
    <row r="6" spans="1:12" ht="45">
      <c r="A6" s="66"/>
      <c r="B6" s="67"/>
      <c r="C6" s="4" t="s">
        <v>2</v>
      </c>
      <c r="D6" s="8" t="str">
        <f>VLOOKUP(D3,'Your Order'!$A:$O,5,FALSE)</f>
        <v>BACKPACK EMOJI WITH TWO COMPARTMENTS 45CM D.126</v>
      </c>
      <c r="E6" s="67"/>
      <c r="F6" s="67"/>
      <c r="G6" s="4" t="s">
        <v>2</v>
      </c>
      <c r="H6" s="8" t="str">
        <f>VLOOKUP(H3,'Your Order'!$A:$O,5,FALSE)</f>
        <v>PENCIL CASE 2 ZIPPERS (SIZE OF 3 ZIP) EMOJI MOVIE BLUE D.126</v>
      </c>
      <c r="I6" s="74"/>
      <c r="J6" s="75"/>
      <c r="K6" s="4" t="s">
        <v>2</v>
      </c>
      <c r="L6" s="20" t="str">
        <f>VLOOKUP(L3,'Your Order'!$A:$O,5,FALSE)</f>
        <v>BACKPACK EMOJI WITH TWO COMPARTMENTS 45CM D.156</v>
      </c>
    </row>
    <row r="7" spans="1:12" ht="18.75" customHeight="1">
      <c r="A7" s="66"/>
      <c r="B7" s="67"/>
      <c r="C7" s="4" t="s">
        <v>130</v>
      </c>
      <c r="D7" s="8" t="str">
        <f>VLOOKUP(D3,'Your Order'!$A:$O,6,FALSE)</f>
        <v>45H*31W*15L cm</v>
      </c>
      <c r="E7" s="67"/>
      <c r="F7" s="67"/>
      <c r="G7" s="4" t="s">
        <v>130</v>
      </c>
      <c r="H7" s="8" t="str">
        <f>VLOOKUP(H3,'Your Order'!$A:$O,6,FALSE)</f>
        <v>19,5X12,5X7 cm</v>
      </c>
      <c r="I7" s="74"/>
      <c r="J7" s="75"/>
      <c r="K7" s="4" t="s">
        <v>130</v>
      </c>
      <c r="L7" s="20" t="str">
        <f>VLOOKUP(L3,'Your Order'!$A:$O,6,FALSE)</f>
        <v>45H*31W*15L cm</v>
      </c>
    </row>
    <row r="8" spans="1:12" ht="18.75" customHeight="1">
      <c r="A8" s="66"/>
      <c r="B8" s="67"/>
      <c r="C8" s="4" t="s">
        <v>129</v>
      </c>
      <c r="D8" s="31">
        <f>VLOOKUP(D3,'Your Order'!$A:$O,7,FALSE)</f>
        <v>28</v>
      </c>
      <c r="E8" s="67"/>
      <c r="F8" s="67"/>
      <c r="G8" s="4" t="s">
        <v>129</v>
      </c>
      <c r="H8" s="31">
        <f>VLOOKUP(H3,'Your Order'!$A:$O,7,FALSE)</f>
        <v>0</v>
      </c>
      <c r="I8" s="74"/>
      <c r="J8" s="75"/>
      <c r="K8" s="4" t="s">
        <v>129</v>
      </c>
      <c r="L8" s="32">
        <f>VLOOKUP(L3,'Your Order'!$A:$O,7,FALSE)</f>
        <v>28</v>
      </c>
    </row>
    <row r="9" spans="1:12" ht="18.75" customHeight="1">
      <c r="A9" s="66"/>
      <c r="B9" s="67"/>
      <c r="C9" s="4" t="s">
        <v>386</v>
      </c>
      <c r="D9" s="49">
        <f>VLOOKUP(D3,'Your Order'!$A:$O,8,FALSE)</f>
        <v>28</v>
      </c>
      <c r="E9" s="67"/>
      <c r="F9" s="67"/>
      <c r="G9" s="4" t="s">
        <v>386</v>
      </c>
      <c r="H9" s="49">
        <f>VLOOKUP(H3,'Your Order'!$A:$O,8,FALSE)</f>
        <v>10</v>
      </c>
      <c r="I9" s="74"/>
      <c r="J9" s="75"/>
      <c r="K9" s="4" t="s">
        <v>386</v>
      </c>
      <c r="L9" s="54">
        <f>VLOOKUP(L3,'Your Order'!$A:$O,8,FALSE)</f>
        <v>28</v>
      </c>
    </row>
    <row r="10" spans="1:12" ht="18.75" customHeight="1">
      <c r="A10" s="66"/>
      <c r="B10" s="67"/>
      <c r="C10" s="6" t="s">
        <v>11</v>
      </c>
      <c r="D10" s="49">
        <f>VLOOKUP(D3,'Your Order'!$A:$O,9,FALSE)</f>
        <v>14</v>
      </c>
      <c r="E10" s="67"/>
      <c r="F10" s="67"/>
      <c r="G10" s="6" t="s">
        <v>11</v>
      </c>
      <c r="H10" s="49">
        <f>VLOOKUP(H3,'Your Order'!$A:$O,9,FALSE)</f>
        <v>5</v>
      </c>
      <c r="I10" s="74"/>
      <c r="J10" s="75"/>
      <c r="K10" s="6" t="s">
        <v>11</v>
      </c>
      <c r="L10" s="54">
        <f>VLOOKUP(L3,'Your Order'!$A:$O,9,FALSE)</f>
        <v>14</v>
      </c>
    </row>
    <row r="11" spans="1:12" ht="18.75" customHeight="1">
      <c r="A11" s="66"/>
      <c r="B11" s="67"/>
      <c r="C11" s="6" t="s">
        <v>10</v>
      </c>
      <c r="D11" s="49">
        <f>VLOOKUP(D3,'Your Order'!$A:$O,10,FALSE)</f>
        <v>13.299999999999999</v>
      </c>
      <c r="E11" s="67"/>
      <c r="F11" s="67"/>
      <c r="G11" s="6" t="s">
        <v>10</v>
      </c>
      <c r="H11" s="49">
        <f>VLOOKUP(H3,'Your Order'!$A:$O,10,FALSE)</f>
        <v>4.75</v>
      </c>
      <c r="I11" s="74"/>
      <c r="J11" s="75"/>
      <c r="K11" s="6" t="s">
        <v>10</v>
      </c>
      <c r="L11" s="54">
        <f>VLOOKUP(L3,'Your Order'!$A:$O,10,FALSE)</f>
        <v>13.299999999999999</v>
      </c>
    </row>
    <row r="12" spans="1:12" ht="18.75" customHeight="1" thickBot="1">
      <c r="A12" s="66"/>
      <c r="B12" s="67"/>
      <c r="C12" s="6" t="s">
        <v>12</v>
      </c>
      <c r="D12" s="12">
        <f>VLOOKUP(D3,'Your Order'!$A:$O,11,FALSE)</f>
        <v>10</v>
      </c>
      <c r="E12" s="67"/>
      <c r="F12" s="67"/>
      <c r="G12" s="6" t="s">
        <v>12</v>
      </c>
      <c r="H12" s="12">
        <f>VLOOKUP(H3,'Your Order'!$A:$O,11,FALSE)</f>
        <v>24</v>
      </c>
      <c r="I12" s="74"/>
      <c r="J12" s="75"/>
      <c r="K12" s="6" t="s">
        <v>12</v>
      </c>
      <c r="L12" s="19">
        <f>VLOOKUP(L3,'Your Order'!$A:$O,11,FALSE)</f>
        <v>10</v>
      </c>
    </row>
    <row r="13" spans="1:12" ht="18.75" customHeight="1" thickBot="1">
      <c r="A13" s="66"/>
      <c r="B13" s="67"/>
      <c r="C13" s="59" t="s">
        <v>9</v>
      </c>
      <c r="D13" s="62"/>
      <c r="E13" s="67"/>
      <c r="F13" s="67"/>
      <c r="G13" s="59" t="s">
        <v>9</v>
      </c>
      <c r="H13" s="62"/>
      <c r="I13" s="76"/>
      <c r="J13" s="75"/>
      <c r="K13" s="59" t="s">
        <v>9</v>
      </c>
      <c r="L13" s="62"/>
    </row>
    <row r="14" spans="1:12" ht="18.75" customHeight="1">
      <c r="A14" s="66"/>
      <c r="B14" s="67"/>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66"/>
      <c r="B15" s="67"/>
      <c r="C15" s="7" t="s">
        <v>5</v>
      </c>
      <c r="D15" s="8">
        <f>VLOOKUP(D3,'Your Order'!$A:$O,13,FALSE)</f>
        <v>10</v>
      </c>
      <c r="E15" s="67"/>
      <c r="F15" s="67"/>
      <c r="G15" s="7" t="s">
        <v>5</v>
      </c>
      <c r="H15" s="8">
        <f>VLOOKUP(H3,'Your Order'!$A:$O,13,FALSE)</f>
        <v>24</v>
      </c>
      <c r="I15" s="74"/>
      <c r="J15" s="75"/>
      <c r="K15" s="7" t="s">
        <v>5</v>
      </c>
      <c r="L15" s="20">
        <f>VLOOKUP(L3,'Your Order'!$A:$O,13,FALSE)</f>
        <v>10</v>
      </c>
    </row>
    <row r="16" spans="1:12" ht="18.75" customHeight="1">
      <c r="A16" s="1"/>
      <c r="B16" s="2"/>
      <c r="C16" s="2"/>
      <c r="D16" s="2"/>
      <c r="E16" s="2"/>
      <c r="F16" s="2"/>
      <c r="G16" s="2"/>
      <c r="H16" s="2"/>
      <c r="I16" s="48"/>
      <c r="J16" s="48"/>
      <c r="K16" s="2"/>
      <c r="L16" s="18"/>
    </row>
    <row r="17" spans="1:12" ht="18.75" customHeight="1">
      <c r="A17" s="66"/>
      <c r="B17" s="67"/>
      <c r="C17" s="4" t="s">
        <v>0</v>
      </c>
      <c r="D17" s="14" t="s">
        <v>305</v>
      </c>
      <c r="E17" s="67"/>
      <c r="F17" s="67"/>
      <c r="G17" s="4" t="s">
        <v>0</v>
      </c>
      <c r="H17" s="14"/>
      <c r="I17" s="70"/>
      <c r="J17" s="71"/>
      <c r="K17" s="4" t="s">
        <v>0</v>
      </c>
      <c r="L17" s="22"/>
    </row>
    <row r="18" spans="1:12" ht="18.75" customHeight="1">
      <c r="A18" s="66"/>
      <c r="B18" s="67"/>
      <c r="C18" s="4" t="s">
        <v>1</v>
      </c>
      <c r="D18" s="8" t="str">
        <f>VLOOKUP(D17,'Your Order'!$A:$O,2,FALSE)</f>
        <v>3800155117519</v>
      </c>
      <c r="E18" s="67"/>
      <c r="F18" s="67"/>
      <c r="G18" s="4" t="s">
        <v>1</v>
      </c>
      <c r="H18" s="8" t="e">
        <f>VLOOKUP(H17,'Your Order'!$A:$O,2,FALSE)</f>
        <v>#N/A</v>
      </c>
      <c r="I18" s="70"/>
      <c r="J18" s="71"/>
      <c r="K18" s="4" t="s">
        <v>1</v>
      </c>
      <c r="L18" s="20" t="e">
        <f>VLOOKUP(L17,'Your Order'!$A:$O,2,FALSE)</f>
        <v>#N/A</v>
      </c>
    </row>
    <row r="19" spans="1:12" ht="18.75" customHeight="1">
      <c r="A19" s="66"/>
      <c r="B19" s="67"/>
      <c r="C19" s="4" t="s">
        <v>7</v>
      </c>
      <c r="D19" s="8">
        <f>VLOOKUP(D17,'Your Order'!$A:$O,3,FALSE)</f>
        <v>562</v>
      </c>
      <c r="E19" s="67"/>
      <c r="F19" s="67"/>
      <c r="G19" s="4" t="s">
        <v>7</v>
      </c>
      <c r="H19" s="8" t="e">
        <f>VLOOKUP(H17,'Your Order'!$A:$O,3,FALSE)</f>
        <v>#N/A</v>
      </c>
      <c r="I19" s="70"/>
      <c r="J19" s="71"/>
      <c r="K19" s="4" t="s">
        <v>7</v>
      </c>
      <c r="L19" s="20" t="e">
        <f>VLOOKUP(L17,'Your Order'!$A:$O,3,FALSE)</f>
        <v>#N/A</v>
      </c>
    </row>
    <row r="20" spans="1:12" ht="45">
      <c r="A20" s="66"/>
      <c r="B20" s="67"/>
      <c r="C20" s="4" t="s">
        <v>2</v>
      </c>
      <c r="D20" s="8" t="str">
        <f>VLOOKUP(D17,'Your Order'!$A:$O,5,FALSE)</f>
        <v>PENCIL CASE 2 ZIPPERS (SIZE OF 3zip) SMILEY FACES D.156</v>
      </c>
      <c r="E20" s="67"/>
      <c r="F20" s="67"/>
      <c r="G20" s="4" t="s">
        <v>2</v>
      </c>
      <c r="H20" s="8" t="e">
        <f>VLOOKUP(H17,'Your Order'!$A:$O,5,FALSE)</f>
        <v>#N/A</v>
      </c>
      <c r="I20" s="70"/>
      <c r="J20" s="71"/>
      <c r="K20" s="4" t="s">
        <v>2</v>
      </c>
      <c r="L20" s="20" t="e">
        <f>VLOOKUP(L17,'Your Order'!$A:$O,5,FALSE)</f>
        <v>#N/A</v>
      </c>
    </row>
    <row r="21" spans="1:12" ht="18.75" customHeight="1">
      <c r="A21" s="66"/>
      <c r="B21" s="67"/>
      <c r="C21" s="4" t="s">
        <v>130</v>
      </c>
      <c r="D21" s="8" t="str">
        <f>VLOOKUP(D17,'Your Order'!$A:$O,6,FALSE)</f>
        <v>19,5X12,5X7 cm</v>
      </c>
      <c r="E21" s="67"/>
      <c r="F21" s="67"/>
      <c r="G21" s="4" t="s">
        <v>130</v>
      </c>
      <c r="H21" s="8" t="e">
        <f>VLOOKUP(H17,'Your Order'!$A:$O,6,FALSE)</f>
        <v>#N/A</v>
      </c>
      <c r="I21" s="70"/>
      <c r="J21" s="71"/>
      <c r="K21" s="4" t="s">
        <v>130</v>
      </c>
      <c r="L21" s="20" t="e">
        <f>VLOOKUP(L17,'Your Order'!$A:$O,6,FALSE)</f>
        <v>#N/A</v>
      </c>
    </row>
    <row r="22" spans="1:12" ht="18.75" customHeight="1">
      <c r="A22" s="66"/>
      <c r="B22" s="67"/>
      <c r="C22" s="4" t="s">
        <v>129</v>
      </c>
      <c r="D22" s="31">
        <f>VLOOKUP(D17,'Your Order'!$A:$O,7,FALSE)</f>
        <v>0</v>
      </c>
      <c r="E22" s="67"/>
      <c r="F22" s="67"/>
      <c r="G22" s="4" t="s">
        <v>129</v>
      </c>
      <c r="H22" s="31" t="e">
        <f>VLOOKUP(H17,'Your Order'!$A:$O,7,FALSE)</f>
        <v>#N/A</v>
      </c>
      <c r="I22" s="70"/>
      <c r="J22" s="71"/>
      <c r="K22" s="4" t="s">
        <v>129</v>
      </c>
      <c r="L22" s="32" t="e">
        <f>VLOOKUP(L17,'Your Order'!$A:$O,7,FALSE)</f>
        <v>#N/A</v>
      </c>
    </row>
    <row r="23" spans="1:12" ht="18.75" customHeight="1">
      <c r="A23" s="66"/>
      <c r="B23" s="67"/>
      <c r="C23" s="4" t="s">
        <v>386</v>
      </c>
      <c r="D23" s="49">
        <f>VLOOKUP(D17,'Your Order'!$A:$O,8,FALSE)</f>
        <v>10</v>
      </c>
      <c r="E23" s="67"/>
      <c r="F23" s="67"/>
      <c r="G23" s="4" t="s">
        <v>386</v>
      </c>
      <c r="H23" s="10" t="e">
        <f>VLOOKUP(H17,'Your Order'!$A:$O,8,FALSE)</f>
        <v>#N/A</v>
      </c>
      <c r="I23" s="70"/>
      <c r="J23" s="71"/>
      <c r="K23" s="4" t="s">
        <v>386</v>
      </c>
      <c r="L23" s="21" t="e">
        <f>VLOOKUP(L17,'Your Order'!$A:$O,8,FALSE)</f>
        <v>#N/A</v>
      </c>
    </row>
    <row r="24" spans="1:12" ht="18.75" customHeight="1">
      <c r="A24" s="66"/>
      <c r="B24" s="67"/>
      <c r="C24" s="6" t="s">
        <v>11</v>
      </c>
      <c r="D24" s="49">
        <f>VLOOKUP(D17,'Your Order'!$A:$O,9,FALSE)</f>
        <v>5</v>
      </c>
      <c r="E24" s="67"/>
      <c r="F24" s="67"/>
      <c r="G24" s="6" t="s">
        <v>11</v>
      </c>
      <c r="H24" s="10" t="e">
        <f>VLOOKUP(H17,'Your Order'!$A:$O,9,FALSE)</f>
        <v>#N/A</v>
      </c>
      <c r="I24" s="70"/>
      <c r="J24" s="71"/>
      <c r="K24" s="6" t="s">
        <v>11</v>
      </c>
      <c r="L24" s="21" t="e">
        <f>VLOOKUP(L17,'Your Order'!$A:$O,9,FALSE)</f>
        <v>#N/A</v>
      </c>
    </row>
    <row r="25" spans="1:12" ht="18.75" customHeight="1">
      <c r="A25" s="66"/>
      <c r="B25" s="67"/>
      <c r="C25" s="6" t="s">
        <v>10</v>
      </c>
      <c r="D25" s="49">
        <f>VLOOKUP(D17,'Your Order'!$A:$O,10,FALSE)</f>
        <v>4.75</v>
      </c>
      <c r="E25" s="67"/>
      <c r="F25" s="67"/>
      <c r="G25" s="6" t="s">
        <v>10</v>
      </c>
      <c r="H25" s="10" t="e">
        <f>VLOOKUP(H17,'Your Order'!$A:$O,10,FALSE)</f>
        <v>#N/A</v>
      </c>
      <c r="I25" s="70"/>
      <c r="J25" s="71"/>
      <c r="K25" s="6" t="s">
        <v>10</v>
      </c>
      <c r="L25" s="21" t="e">
        <f>VLOOKUP(L17,'Your Order'!$A:$O,10,FALSE)</f>
        <v>#N/A</v>
      </c>
    </row>
    <row r="26" spans="1:12" ht="18.75" customHeight="1" thickBot="1">
      <c r="A26" s="66"/>
      <c r="B26" s="67"/>
      <c r="C26" s="6" t="s">
        <v>12</v>
      </c>
      <c r="D26" s="12">
        <f>VLOOKUP(D17,'Your Order'!$A:$O,11,FALSE)</f>
        <v>24</v>
      </c>
      <c r="E26" s="67"/>
      <c r="F26" s="67"/>
      <c r="G26" s="6" t="s">
        <v>12</v>
      </c>
      <c r="H26" s="12" t="e">
        <f>VLOOKUP(H17,'Your Order'!$A:$O,11,FALSE)</f>
        <v>#N/A</v>
      </c>
      <c r="I26" s="70"/>
      <c r="J26" s="71"/>
      <c r="K26" s="6" t="s">
        <v>12</v>
      </c>
      <c r="L26" s="19" t="e">
        <f>VLOOKUP(L17,'Your Order'!$A:$O,11,FALSE)</f>
        <v>#N/A</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e">
        <f>VLOOKUP(H17,'Your Order'!$A:$O,12,FALSE)</f>
        <v>#N/A</v>
      </c>
      <c r="I28" s="70"/>
      <c r="J28" s="71"/>
      <c r="K28" s="6" t="s">
        <v>4</v>
      </c>
      <c r="L28" s="61" t="e">
        <f>VLOOKUP(L17,'Your Order'!$A:$O,12,FALSE)</f>
        <v>#N/A</v>
      </c>
    </row>
    <row r="29" spans="1:12" ht="18.75" customHeight="1">
      <c r="A29" s="66"/>
      <c r="B29" s="67"/>
      <c r="C29" s="7" t="s">
        <v>5</v>
      </c>
      <c r="D29" s="8">
        <f>VLOOKUP(D17,'Your Order'!$A:$O,13,FALSE)</f>
        <v>24</v>
      </c>
      <c r="E29" s="67"/>
      <c r="F29" s="67"/>
      <c r="G29" s="7" t="s">
        <v>5</v>
      </c>
      <c r="H29" s="8" t="e">
        <f>VLOOKUP(H17,'Your Order'!$A:$O,13,FALSE)</f>
        <v>#N/A</v>
      </c>
      <c r="I29" s="70"/>
      <c r="J29" s="71"/>
      <c r="K29" s="7" t="s">
        <v>5</v>
      </c>
      <c r="L29" s="20" t="e">
        <f>VLOOKUP(L17,'Your Order'!$A:$O,13,FALSE)</f>
        <v>#N/A</v>
      </c>
    </row>
    <row r="30" spans="1:12" ht="18.75" customHeight="1">
      <c r="A30" s="1"/>
      <c r="B30" s="2"/>
      <c r="C30" s="2"/>
      <c r="D30" s="2"/>
      <c r="E30" s="2"/>
      <c r="F30" s="2"/>
      <c r="G30" s="2"/>
      <c r="H30" s="2"/>
      <c r="I30" s="48"/>
      <c r="J30" s="48"/>
      <c r="K30" s="2"/>
      <c r="L30" s="18"/>
    </row>
    <row r="31" spans="1:12" ht="18.75" customHeight="1">
      <c r="A31" s="66"/>
      <c r="B31" s="67"/>
      <c r="C31" s="4" t="s">
        <v>0</v>
      </c>
      <c r="D31" s="14"/>
      <c r="E31" s="67"/>
      <c r="F31" s="67"/>
      <c r="G31" s="4" t="s">
        <v>0</v>
      </c>
      <c r="H31" s="14"/>
      <c r="I31" s="70"/>
      <c r="J31" s="71"/>
      <c r="K31" s="4" t="s">
        <v>0</v>
      </c>
      <c r="L31" s="22"/>
    </row>
    <row r="32" spans="1:12" ht="18.75" customHeight="1">
      <c r="A32" s="66"/>
      <c r="B32" s="67"/>
      <c r="C32" s="4" t="s">
        <v>1</v>
      </c>
      <c r="D32" s="8" t="e">
        <f>VLOOKUP(D31,'Your Order'!$A:$O,2,FALSE)</f>
        <v>#N/A</v>
      </c>
      <c r="E32" s="67"/>
      <c r="F32" s="67"/>
      <c r="G32" s="4" t="s">
        <v>1</v>
      </c>
      <c r="H32" s="8" t="e">
        <f>VLOOKUP(H31,'Your Order'!$A:$O,2,FALSE)</f>
        <v>#N/A</v>
      </c>
      <c r="I32" s="70"/>
      <c r="J32" s="71"/>
      <c r="K32" s="4" t="s">
        <v>1</v>
      </c>
      <c r="L32" s="20" t="e">
        <f>VLOOKUP(L31,'Your Order'!$A:$O,2,FALSE)</f>
        <v>#N/A</v>
      </c>
    </row>
    <row r="33" spans="1:12" ht="18.75" customHeight="1">
      <c r="A33" s="66"/>
      <c r="B33" s="67"/>
      <c r="C33" s="4" t="s">
        <v>7</v>
      </c>
      <c r="D33" s="8" t="e">
        <f>VLOOKUP(D31,'Your Order'!$A:$O,3,FALSE)</f>
        <v>#N/A</v>
      </c>
      <c r="E33" s="67"/>
      <c r="F33" s="67"/>
      <c r="G33" s="4" t="s">
        <v>7</v>
      </c>
      <c r="H33" s="8" t="e">
        <f>VLOOKUP(H31,'Your Order'!$A:$O,3,FALSE)</f>
        <v>#N/A</v>
      </c>
      <c r="I33" s="70"/>
      <c r="J33" s="71"/>
      <c r="K33" s="4" t="s">
        <v>7</v>
      </c>
      <c r="L33" s="20" t="e">
        <f>VLOOKUP(L31,'Your Order'!$A:$O,3,FALSE)</f>
        <v>#N/A</v>
      </c>
    </row>
    <row r="34" spans="1:12">
      <c r="A34" s="66"/>
      <c r="B34" s="67"/>
      <c r="C34" s="4" t="s">
        <v>2</v>
      </c>
      <c r="D34" s="8" t="e">
        <f>VLOOKUP(D31,'Your Order'!$A:$O,5,FALSE)</f>
        <v>#N/A</v>
      </c>
      <c r="E34" s="67"/>
      <c r="F34" s="67"/>
      <c r="G34" s="4" t="s">
        <v>2</v>
      </c>
      <c r="H34" s="8" t="e">
        <f>VLOOKUP(H31,'Your Order'!$A:$O,5,FALSE)</f>
        <v>#N/A</v>
      </c>
      <c r="I34" s="70"/>
      <c r="J34" s="71"/>
      <c r="K34" s="4" t="s">
        <v>2</v>
      </c>
      <c r="L34" s="20" t="e">
        <f>VLOOKUP(L31,'Your Order'!$A:$O,5,FALSE)</f>
        <v>#N/A</v>
      </c>
    </row>
    <row r="35" spans="1:12" ht="18.75" customHeight="1">
      <c r="A35" s="66"/>
      <c r="B35" s="67"/>
      <c r="C35" s="4" t="s">
        <v>130</v>
      </c>
      <c r="D35" s="8" t="e">
        <f>VLOOKUP(D31,'Your Order'!$A:$O,6,FALSE)</f>
        <v>#N/A</v>
      </c>
      <c r="E35" s="67"/>
      <c r="F35" s="67"/>
      <c r="G35" s="4" t="s">
        <v>130</v>
      </c>
      <c r="H35" s="8" t="e">
        <f>VLOOKUP(H31,'Your Order'!$A:$O,6,FALSE)</f>
        <v>#N/A</v>
      </c>
      <c r="I35" s="70"/>
      <c r="J35" s="71"/>
      <c r="K35" s="4" t="s">
        <v>130</v>
      </c>
      <c r="L35" s="20" t="e">
        <f>VLOOKUP(L31,'Your Order'!$A:$O,6,FALSE)</f>
        <v>#N/A</v>
      </c>
    </row>
    <row r="36" spans="1:12" ht="18.75" customHeight="1">
      <c r="A36" s="66"/>
      <c r="B36" s="67"/>
      <c r="C36" s="4" t="s">
        <v>129</v>
      </c>
      <c r="D36" s="31" t="e">
        <f>VLOOKUP(D31,'Your Order'!$A:$O,7,FALSE)</f>
        <v>#N/A</v>
      </c>
      <c r="E36" s="67"/>
      <c r="F36" s="67"/>
      <c r="G36" s="4" t="s">
        <v>129</v>
      </c>
      <c r="H36" s="31" t="e">
        <f>VLOOKUP(H31,'Your Order'!$A:$O,7,FALSE)</f>
        <v>#N/A</v>
      </c>
      <c r="I36" s="70"/>
      <c r="J36" s="71"/>
      <c r="K36" s="4" t="s">
        <v>129</v>
      </c>
      <c r="L36" s="32" t="e">
        <f>VLOOKUP(L31,'Your Order'!$A:$O,7,FALSE)</f>
        <v>#N/A</v>
      </c>
    </row>
    <row r="37" spans="1:12" ht="18.75" customHeight="1">
      <c r="A37" s="66"/>
      <c r="B37" s="67"/>
      <c r="C37" s="4" t="s">
        <v>386</v>
      </c>
      <c r="D37" s="10" t="e">
        <f>VLOOKUP(D31,'Your Order'!$A:$O,8,FALSE)</f>
        <v>#N/A</v>
      </c>
      <c r="E37" s="67"/>
      <c r="F37" s="67"/>
      <c r="G37" s="4" t="s">
        <v>386</v>
      </c>
      <c r="H37" s="10" t="e">
        <f>VLOOKUP(H31,'Your Order'!$A:$O,8,FALSE)</f>
        <v>#N/A</v>
      </c>
      <c r="I37" s="70"/>
      <c r="J37" s="71"/>
      <c r="K37" s="4" t="s">
        <v>386</v>
      </c>
      <c r="L37" s="21" t="e">
        <f>VLOOKUP(L31,'Your Order'!$A:$O,8,FALSE)</f>
        <v>#N/A</v>
      </c>
    </row>
    <row r="38" spans="1:12" ht="18.75" customHeight="1">
      <c r="A38" s="66"/>
      <c r="B38" s="67"/>
      <c r="C38" s="6" t="s">
        <v>11</v>
      </c>
      <c r="D38" s="10" t="e">
        <f>VLOOKUP(D31,'Your Order'!$A:$O,9,FALSE)</f>
        <v>#N/A</v>
      </c>
      <c r="E38" s="67"/>
      <c r="F38" s="67"/>
      <c r="G38" s="6" t="s">
        <v>11</v>
      </c>
      <c r="H38" s="10" t="e">
        <f>VLOOKUP(H31,'Your Order'!$A:$O,9,FALSE)</f>
        <v>#N/A</v>
      </c>
      <c r="I38" s="70"/>
      <c r="J38" s="71"/>
      <c r="K38" s="6" t="s">
        <v>11</v>
      </c>
      <c r="L38" s="21" t="e">
        <f>VLOOKUP(L31,'Your Order'!$A:$O,9,FALSE)</f>
        <v>#N/A</v>
      </c>
    </row>
    <row r="39" spans="1:12" ht="18.75" customHeight="1">
      <c r="A39" s="66"/>
      <c r="B39" s="67"/>
      <c r="C39" s="6" t="s">
        <v>10</v>
      </c>
      <c r="D39" s="10" t="e">
        <f>VLOOKUP(D31,'Your Order'!$A:$O,10,FALSE)</f>
        <v>#N/A</v>
      </c>
      <c r="E39" s="67"/>
      <c r="F39" s="67"/>
      <c r="G39" s="6" t="s">
        <v>10</v>
      </c>
      <c r="H39" s="10" t="e">
        <f>VLOOKUP(H31,'Your Order'!$A:$O,10,FALSE)</f>
        <v>#N/A</v>
      </c>
      <c r="I39" s="70"/>
      <c r="J39" s="71"/>
      <c r="K39" s="6" t="s">
        <v>10</v>
      </c>
      <c r="L39" s="21" t="e">
        <f>VLOOKUP(L31,'Your Order'!$A:$O,10,FALSE)</f>
        <v>#N/A</v>
      </c>
    </row>
    <row r="40" spans="1:12" ht="18.75" customHeight="1" thickBot="1">
      <c r="A40" s="66"/>
      <c r="B40" s="67"/>
      <c r="C40" s="6" t="s">
        <v>12</v>
      </c>
      <c r="D40" s="12" t="e">
        <f>VLOOKUP(D31,'Your Order'!$A:$O,11,FALSE)</f>
        <v>#N/A</v>
      </c>
      <c r="E40" s="67"/>
      <c r="F40" s="67"/>
      <c r="G40" s="6" t="s">
        <v>12</v>
      </c>
      <c r="H40" s="12" t="e">
        <f>VLOOKUP(H31,'Your Order'!$A:$O,11,FALSE)</f>
        <v>#N/A</v>
      </c>
      <c r="I40" s="70"/>
      <c r="J40" s="71"/>
      <c r="K40" s="6" t="s">
        <v>12</v>
      </c>
      <c r="L40" s="19" t="e">
        <f>VLOOKUP(L31,'Your Order'!$A:$O,11,FALSE)</f>
        <v>#N/A</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e">
        <f>VLOOKUP(D31,'Your Order'!$A:$O,12,FALSE)</f>
        <v>#N/A</v>
      </c>
      <c r="E42" s="67"/>
      <c r="F42" s="67"/>
      <c r="G42" s="6" t="s">
        <v>4</v>
      </c>
      <c r="H42" s="60" t="e">
        <f>VLOOKUP(H31,'Your Order'!$A:$O,12,FALSE)</f>
        <v>#N/A</v>
      </c>
      <c r="I42" s="70"/>
      <c r="J42" s="71"/>
      <c r="K42" s="6" t="s">
        <v>4</v>
      </c>
      <c r="L42" s="61" t="e">
        <f>VLOOKUP(L31,'Your Order'!$A:$O,12,FALSE)</f>
        <v>#N/A</v>
      </c>
    </row>
    <row r="43" spans="1:12" ht="18.75" customHeight="1">
      <c r="A43" s="66"/>
      <c r="B43" s="67"/>
      <c r="C43" s="7" t="s">
        <v>5</v>
      </c>
      <c r="D43" s="8" t="e">
        <f>VLOOKUP(D31,'Your Order'!$A:$O,13,FALSE)</f>
        <v>#N/A</v>
      </c>
      <c r="E43" s="67"/>
      <c r="F43" s="67"/>
      <c r="G43" s="7" t="s">
        <v>5</v>
      </c>
      <c r="H43" s="8" t="e">
        <f>VLOOKUP(H31,'Your Order'!$A:$O,13,FALSE)</f>
        <v>#N/A</v>
      </c>
      <c r="I43" s="70"/>
      <c r="J43" s="71"/>
      <c r="K43" s="7" t="s">
        <v>5</v>
      </c>
      <c r="L43" s="20" t="e">
        <f>VLOOKUP(L31,'Your Order'!$A:$O,13,FALSE)</f>
        <v>#N/A</v>
      </c>
    </row>
    <row r="44" spans="1:12" ht="18.75" customHeight="1">
      <c r="A44" s="1"/>
      <c r="B44" s="2"/>
      <c r="C44" s="2"/>
      <c r="D44" s="2"/>
      <c r="E44" s="2"/>
      <c r="F44" s="2"/>
      <c r="G44" s="2"/>
      <c r="H44" s="2"/>
      <c r="I44" s="48"/>
      <c r="J44" s="48"/>
      <c r="K44" s="2"/>
      <c r="L44" s="18"/>
    </row>
    <row r="45" spans="1:12" ht="18.75" customHeight="1">
      <c r="A45" s="66"/>
      <c r="B45" s="67"/>
      <c r="C45" s="4" t="s">
        <v>0</v>
      </c>
      <c r="D45" s="14"/>
      <c r="E45" s="67"/>
      <c r="F45" s="67"/>
      <c r="G45" s="4" t="s">
        <v>0</v>
      </c>
      <c r="H45" s="14"/>
      <c r="I45" s="70"/>
      <c r="J45" s="71"/>
      <c r="K45" s="4" t="s">
        <v>0</v>
      </c>
      <c r="L45" s="22"/>
    </row>
    <row r="46" spans="1:12" ht="18.75" customHeight="1">
      <c r="A46" s="66"/>
      <c r="B46" s="67"/>
      <c r="C46" s="4" t="s">
        <v>1</v>
      </c>
      <c r="D46" s="8" t="e">
        <f>VLOOKUP(D45,'Your Order'!$A:$O,2,FALSE)</f>
        <v>#N/A</v>
      </c>
      <c r="E46" s="67"/>
      <c r="F46" s="67"/>
      <c r="G46" s="4" t="s">
        <v>1</v>
      </c>
      <c r="H46" s="8" t="e">
        <f>VLOOKUP(H45,'Your Order'!$A:$O,2,FALSE)</f>
        <v>#N/A</v>
      </c>
      <c r="I46" s="70"/>
      <c r="J46" s="71"/>
      <c r="K46" s="4" t="s">
        <v>1</v>
      </c>
      <c r="L46" s="20" t="e">
        <f>VLOOKUP(L45,'Your Order'!$A:$O,2,FALSE)</f>
        <v>#N/A</v>
      </c>
    </row>
    <row r="47" spans="1:12" ht="18.75" customHeight="1">
      <c r="A47" s="66"/>
      <c r="B47" s="67"/>
      <c r="C47" s="4" t="s">
        <v>7</v>
      </c>
      <c r="D47" s="8" t="e">
        <f>VLOOKUP(D45,'Your Order'!$A:$O,3,FALSE)</f>
        <v>#N/A</v>
      </c>
      <c r="E47" s="67"/>
      <c r="F47" s="67"/>
      <c r="G47" s="4" t="s">
        <v>7</v>
      </c>
      <c r="H47" s="8" t="e">
        <f>VLOOKUP(H45,'Your Order'!$A:$O,3,FALSE)</f>
        <v>#N/A</v>
      </c>
      <c r="I47" s="70"/>
      <c r="J47" s="71"/>
      <c r="K47" s="4" t="s">
        <v>7</v>
      </c>
      <c r="L47" s="20" t="e">
        <f>VLOOKUP(L45,'Your Order'!$A:$O,3,FALSE)</f>
        <v>#N/A</v>
      </c>
    </row>
    <row r="48" spans="1:12">
      <c r="A48" s="66"/>
      <c r="B48" s="67"/>
      <c r="C48" s="4" t="s">
        <v>2</v>
      </c>
      <c r="D48" s="8" t="e">
        <f>VLOOKUP(D45,'Your Order'!$A:$O,5,FALSE)</f>
        <v>#N/A</v>
      </c>
      <c r="E48" s="67"/>
      <c r="F48" s="67"/>
      <c r="G48" s="4" t="s">
        <v>2</v>
      </c>
      <c r="H48" s="8" t="e">
        <f>VLOOKUP(H45,'Your Order'!$A:$O,5,FALSE)</f>
        <v>#N/A</v>
      </c>
      <c r="I48" s="70"/>
      <c r="J48" s="71"/>
      <c r="K48" s="4" t="s">
        <v>2</v>
      </c>
      <c r="L48" s="20" t="e">
        <f>VLOOKUP(L45,'Your Order'!$A:$O,5,FALSE)</f>
        <v>#N/A</v>
      </c>
    </row>
    <row r="49" spans="1:12" ht="18.75" customHeight="1">
      <c r="A49" s="66"/>
      <c r="B49" s="67"/>
      <c r="C49" s="4" t="s">
        <v>130</v>
      </c>
      <c r="D49" s="8" t="e">
        <f>VLOOKUP(D45,'Your Order'!$A:$O,6,FALSE)</f>
        <v>#N/A</v>
      </c>
      <c r="E49" s="67"/>
      <c r="F49" s="67"/>
      <c r="G49" s="4" t="s">
        <v>130</v>
      </c>
      <c r="H49" s="8" t="e">
        <f>VLOOKUP(H45,'Your Order'!$A:$O,6,FALSE)</f>
        <v>#N/A</v>
      </c>
      <c r="I49" s="70"/>
      <c r="J49" s="71"/>
      <c r="K49" s="4" t="s">
        <v>130</v>
      </c>
      <c r="L49" s="20" t="e">
        <f>VLOOKUP(L45,'Your Order'!$A:$O,6,FALSE)</f>
        <v>#N/A</v>
      </c>
    </row>
    <row r="50" spans="1:12" ht="18.75" customHeight="1">
      <c r="A50" s="66"/>
      <c r="B50" s="67"/>
      <c r="C50" s="4" t="s">
        <v>129</v>
      </c>
      <c r="D50" s="31" t="e">
        <f>VLOOKUP(D45,'Your Order'!$A:$O,7,FALSE)</f>
        <v>#N/A</v>
      </c>
      <c r="E50" s="67"/>
      <c r="F50" s="67"/>
      <c r="G50" s="4" t="s">
        <v>129</v>
      </c>
      <c r="H50" s="31" t="e">
        <f>VLOOKUP(H45,'Your Order'!$A:$O,7,FALSE)</f>
        <v>#N/A</v>
      </c>
      <c r="I50" s="70"/>
      <c r="J50" s="71"/>
      <c r="K50" s="4" t="s">
        <v>129</v>
      </c>
      <c r="L50" s="32" t="e">
        <f>VLOOKUP(L45,'Your Order'!$A:$O,7,FALSE)</f>
        <v>#N/A</v>
      </c>
    </row>
    <row r="51" spans="1:12" ht="18.75" customHeight="1">
      <c r="A51" s="66"/>
      <c r="B51" s="67"/>
      <c r="C51" s="4" t="s">
        <v>386</v>
      </c>
      <c r="D51" s="10" t="e">
        <f>VLOOKUP(D45,'Your Order'!$A:$O,8,FALSE)</f>
        <v>#N/A</v>
      </c>
      <c r="E51" s="67"/>
      <c r="F51" s="67"/>
      <c r="G51" s="4" t="s">
        <v>386</v>
      </c>
      <c r="H51" s="10" t="e">
        <f>VLOOKUP(H45,'Your Order'!$A:$O,8,FALSE)</f>
        <v>#N/A</v>
      </c>
      <c r="I51" s="70"/>
      <c r="J51" s="71"/>
      <c r="K51" s="4" t="s">
        <v>386</v>
      </c>
      <c r="L51" s="21" t="e">
        <f>VLOOKUP(L45,'Your Order'!$A:$O,8,FALSE)</f>
        <v>#N/A</v>
      </c>
    </row>
    <row r="52" spans="1:12" ht="18.75" customHeight="1">
      <c r="A52" s="66"/>
      <c r="B52" s="67"/>
      <c r="C52" s="6" t="s">
        <v>11</v>
      </c>
      <c r="D52" s="10" t="e">
        <f>VLOOKUP(D45,'Your Order'!$A:$O,9,FALSE)</f>
        <v>#N/A</v>
      </c>
      <c r="E52" s="67"/>
      <c r="F52" s="67"/>
      <c r="G52" s="6" t="s">
        <v>11</v>
      </c>
      <c r="H52" s="10" t="e">
        <f>VLOOKUP(H45,'Your Order'!$A:$O,9,FALSE)</f>
        <v>#N/A</v>
      </c>
      <c r="I52" s="70"/>
      <c r="J52" s="71"/>
      <c r="K52" s="6" t="s">
        <v>11</v>
      </c>
      <c r="L52" s="21" t="e">
        <f>VLOOKUP(L45,'Your Order'!$A:$O,9,FALSE)</f>
        <v>#N/A</v>
      </c>
    </row>
    <row r="53" spans="1:12" ht="18.75" customHeight="1">
      <c r="A53" s="66"/>
      <c r="B53" s="67"/>
      <c r="C53" s="6" t="s">
        <v>10</v>
      </c>
      <c r="D53" s="10" t="e">
        <f>VLOOKUP(D45,'Your Order'!$A:$O,10,FALSE)</f>
        <v>#N/A</v>
      </c>
      <c r="E53" s="67"/>
      <c r="F53" s="67"/>
      <c r="G53" s="6" t="s">
        <v>10</v>
      </c>
      <c r="H53" s="10" t="e">
        <f>VLOOKUP(H45,'Your Order'!$A:$O,10,FALSE)</f>
        <v>#N/A</v>
      </c>
      <c r="I53" s="70"/>
      <c r="J53" s="71"/>
      <c r="K53" s="6" t="s">
        <v>10</v>
      </c>
      <c r="L53" s="21" t="e">
        <f>VLOOKUP(L45,'Your Order'!$A:$O,10,FALSE)</f>
        <v>#N/A</v>
      </c>
    </row>
    <row r="54" spans="1:12" ht="18.75" customHeight="1" thickBot="1">
      <c r="A54" s="66"/>
      <c r="B54" s="67"/>
      <c r="C54" s="6" t="s">
        <v>12</v>
      </c>
      <c r="D54" s="12" t="e">
        <f>VLOOKUP(D45,'Your Order'!$A:$O,11,FALSE)</f>
        <v>#N/A</v>
      </c>
      <c r="E54" s="67"/>
      <c r="F54" s="67"/>
      <c r="G54" s="6" t="s">
        <v>12</v>
      </c>
      <c r="H54" s="12" t="e">
        <f>VLOOKUP(H45,'Your Order'!$A:$O,11,FALSE)</f>
        <v>#N/A</v>
      </c>
      <c r="I54" s="70"/>
      <c r="J54" s="71"/>
      <c r="K54" s="6" t="s">
        <v>12</v>
      </c>
      <c r="L54" s="19" t="e">
        <f>VLOOKUP(L45,'Your Order'!$A:$O,11,FALSE)</f>
        <v>#N/A</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e">
        <f>VLOOKUP(D45,'Your Order'!$A:$O,12,FALSE)</f>
        <v>#N/A</v>
      </c>
      <c r="E56" s="67"/>
      <c r="F56" s="67"/>
      <c r="G56" s="6" t="s">
        <v>4</v>
      </c>
      <c r="H56" s="60" t="e">
        <f>VLOOKUP(H45,'Your Order'!$A:$O,12,FALSE)</f>
        <v>#N/A</v>
      </c>
      <c r="I56" s="70"/>
      <c r="J56" s="71"/>
      <c r="K56" s="6" t="s">
        <v>4</v>
      </c>
      <c r="L56" s="61" t="e">
        <f>VLOOKUP(L45,'Your Order'!$A:$O,12,FALSE)</f>
        <v>#N/A</v>
      </c>
    </row>
    <row r="57" spans="1:12" ht="18.75" customHeight="1" thickBot="1">
      <c r="A57" s="68"/>
      <c r="B57" s="69"/>
      <c r="C57" s="15" t="s">
        <v>5</v>
      </c>
      <c r="D57" s="16" t="e">
        <f>VLOOKUP(D45,'Your Order'!$A:$O,13,FALSE)</f>
        <v>#N/A</v>
      </c>
      <c r="E57" s="69"/>
      <c r="F57" s="69"/>
      <c r="G57" s="15" t="s">
        <v>5</v>
      </c>
      <c r="H57" s="16" t="e">
        <f>VLOOKUP(H45,'Your Order'!$A:$O,13,FALSE)</f>
        <v>#N/A</v>
      </c>
      <c r="I57" s="72"/>
      <c r="J57" s="73"/>
      <c r="K57" s="15" t="s">
        <v>5</v>
      </c>
      <c r="L57" s="23" t="e">
        <f>VLOOKUP(L45,'Your Order'!$A:$O,13,FALSE)</f>
        <v>#N/A</v>
      </c>
    </row>
    <row r="58" spans="1:12" ht="37.5" customHeight="1" thickTop="1">
      <c r="A58" s="66"/>
      <c r="B58" s="67"/>
      <c r="C58" s="67"/>
      <c r="D58" s="67"/>
      <c r="E58" s="67"/>
      <c r="F58" s="67"/>
      <c r="G58" s="67"/>
      <c r="H58" s="67"/>
      <c r="I58" s="67"/>
      <c r="J58" s="67"/>
      <c r="K58" s="67"/>
      <c r="L58" s="80"/>
    </row>
    <row r="59" spans="1:12" ht="18.75" customHeight="1">
      <c r="A59" s="1"/>
      <c r="B59" s="2"/>
      <c r="C59" s="2"/>
      <c r="D59" s="2"/>
      <c r="E59" s="2"/>
      <c r="F59" s="2"/>
      <c r="G59" s="2"/>
      <c r="H59" s="2"/>
      <c r="I59" s="48"/>
      <c r="J59" s="48"/>
      <c r="K59" s="2"/>
      <c r="L59" s="18"/>
    </row>
    <row r="60" spans="1:12" ht="18.75" customHeight="1">
      <c r="A60" s="66"/>
      <c r="B60" s="67"/>
      <c r="C60" s="4" t="s">
        <v>0</v>
      </c>
      <c r="D60" s="14"/>
      <c r="E60" s="67"/>
      <c r="F60" s="67"/>
      <c r="G60" s="4" t="s">
        <v>0</v>
      </c>
      <c r="H60" s="14"/>
      <c r="I60" s="70"/>
      <c r="J60" s="71"/>
      <c r="K60" s="4" t="s">
        <v>0</v>
      </c>
      <c r="L60" s="22"/>
    </row>
    <row r="61" spans="1:12" ht="18.75" customHeight="1">
      <c r="A61" s="66"/>
      <c r="B61" s="67"/>
      <c r="C61" s="4" t="s">
        <v>1</v>
      </c>
      <c r="D61" s="8" t="e">
        <f>VLOOKUP(D60,'Your Order'!$A:$O,2,FALSE)</f>
        <v>#N/A</v>
      </c>
      <c r="E61" s="67"/>
      <c r="F61" s="67"/>
      <c r="G61" s="4" t="s">
        <v>1</v>
      </c>
      <c r="H61" s="8" t="e">
        <f>VLOOKUP(H60,'Your Order'!$A:$O,2,FALSE)</f>
        <v>#N/A</v>
      </c>
      <c r="I61" s="70"/>
      <c r="J61" s="71"/>
      <c r="K61" s="4" t="s">
        <v>1</v>
      </c>
      <c r="L61" s="20" t="e">
        <f>VLOOKUP(L60,'Your Order'!$A:$O,2,FALSE)</f>
        <v>#N/A</v>
      </c>
    </row>
    <row r="62" spans="1:12" ht="18.75" customHeight="1">
      <c r="A62" s="66"/>
      <c r="B62" s="67"/>
      <c r="C62" s="4" t="s">
        <v>7</v>
      </c>
      <c r="D62" s="8" t="e">
        <f>VLOOKUP(D60,'Your Order'!$A:$O,3,FALSE)</f>
        <v>#N/A</v>
      </c>
      <c r="E62" s="67"/>
      <c r="F62" s="67"/>
      <c r="G62" s="4" t="s">
        <v>7</v>
      </c>
      <c r="H62" s="8" t="e">
        <f>VLOOKUP(H60,'Your Order'!$A:$O,3,FALSE)</f>
        <v>#N/A</v>
      </c>
      <c r="I62" s="70"/>
      <c r="J62" s="71"/>
      <c r="K62" s="4" t="s">
        <v>7</v>
      </c>
      <c r="L62" s="20" t="e">
        <f>VLOOKUP(L60,'Your Order'!$A:$O,3,FALSE)</f>
        <v>#N/A</v>
      </c>
    </row>
    <row r="63" spans="1:12">
      <c r="A63" s="66"/>
      <c r="B63" s="67"/>
      <c r="C63" s="4" t="s">
        <v>2</v>
      </c>
      <c r="D63" s="8" t="e">
        <f>VLOOKUP(D60,'Your Order'!$A:$O,5,FALSE)</f>
        <v>#N/A</v>
      </c>
      <c r="E63" s="67"/>
      <c r="F63" s="67"/>
      <c r="G63" s="4" t="s">
        <v>2</v>
      </c>
      <c r="H63" s="8" t="e">
        <f>VLOOKUP(H60,'Your Order'!$A:$O,5,FALSE)</f>
        <v>#N/A</v>
      </c>
      <c r="I63" s="70"/>
      <c r="J63" s="71"/>
      <c r="K63" s="4" t="s">
        <v>2</v>
      </c>
      <c r="L63" s="20" t="e">
        <f>VLOOKUP(L60,'Your Order'!$A:$O,5,FALSE)</f>
        <v>#N/A</v>
      </c>
    </row>
    <row r="64" spans="1:12" ht="18.75" customHeight="1">
      <c r="A64" s="66"/>
      <c r="B64" s="67"/>
      <c r="C64" s="4" t="s">
        <v>130</v>
      </c>
      <c r="D64" s="8" t="e">
        <f>VLOOKUP(D60,'Your Order'!$A:$O,6,FALSE)</f>
        <v>#N/A</v>
      </c>
      <c r="E64" s="67"/>
      <c r="F64" s="67"/>
      <c r="G64" s="4" t="s">
        <v>130</v>
      </c>
      <c r="H64" s="8" t="e">
        <f>VLOOKUP(H60,'Your Order'!$A:$O,6,FALSE)</f>
        <v>#N/A</v>
      </c>
      <c r="I64" s="70"/>
      <c r="J64" s="71"/>
      <c r="K64" s="4" t="s">
        <v>130</v>
      </c>
      <c r="L64" s="20" t="e">
        <f>VLOOKUP(L60,'Your Order'!$A:$O,6,FALSE)</f>
        <v>#N/A</v>
      </c>
    </row>
    <row r="65" spans="1:12" ht="18.75" customHeight="1">
      <c r="A65" s="66"/>
      <c r="B65" s="67"/>
      <c r="C65" s="4" t="s">
        <v>129</v>
      </c>
      <c r="D65" s="31" t="e">
        <f>VLOOKUP(D60,'Your Order'!$A:$O,7,FALSE)</f>
        <v>#N/A</v>
      </c>
      <c r="E65" s="67"/>
      <c r="F65" s="67"/>
      <c r="G65" s="4" t="s">
        <v>129</v>
      </c>
      <c r="H65" s="31" t="e">
        <f>VLOOKUP(H60,'Your Order'!$A:$O,7,FALSE)</f>
        <v>#N/A</v>
      </c>
      <c r="I65" s="70"/>
      <c r="J65" s="71"/>
      <c r="K65" s="4" t="s">
        <v>129</v>
      </c>
      <c r="L65" s="32" t="e">
        <f>VLOOKUP(L60,'Your Order'!$A:$O,7,FALSE)</f>
        <v>#N/A</v>
      </c>
    </row>
    <row r="66" spans="1:12" ht="18.75" customHeight="1">
      <c r="A66" s="66"/>
      <c r="B66" s="67"/>
      <c r="C66" s="4" t="s">
        <v>386</v>
      </c>
      <c r="D66" s="10" t="e">
        <f>VLOOKUP(D60,'Your Order'!$A:$O,8,FALSE)</f>
        <v>#N/A</v>
      </c>
      <c r="E66" s="67"/>
      <c r="F66" s="67"/>
      <c r="G66" s="4" t="s">
        <v>386</v>
      </c>
      <c r="H66" s="10" t="e">
        <f>VLOOKUP(H60,'Your Order'!$A:$O,8,FALSE)</f>
        <v>#N/A</v>
      </c>
      <c r="I66" s="70"/>
      <c r="J66" s="71"/>
      <c r="K66" s="4" t="s">
        <v>386</v>
      </c>
      <c r="L66" s="21" t="e">
        <f>VLOOKUP(L60,'Your Order'!$A:$O,8,FALSE)</f>
        <v>#N/A</v>
      </c>
    </row>
    <row r="67" spans="1:12" ht="18.75" customHeight="1">
      <c r="A67" s="66"/>
      <c r="B67" s="67"/>
      <c r="C67" s="6" t="s">
        <v>11</v>
      </c>
      <c r="D67" s="10" t="e">
        <f>VLOOKUP(D60,'Your Order'!$A:$O,9,FALSE)</f>
        <v>#N/A</v>
      </c>
      <c r="E67" s="67"/>
      <c r="F67" s="67"/>
      <c r="G67" s="6" t="s">
        <v>11</v>
      </c>
      <c r="H67" s="10" t="e">
        <f>VLOOKUP(H60,'Your Order'!$A:$O,9,FALSE)</f>
        <v>#N/A</v>
      </c>
      <c r="I67" s="70"/>
      <c r="J67" s="71"/>
      <c r="K67" s="6" t="s">
        <v>11</v>
      </c>
      <c r="L67" s="21" t="e">
        <f>VLOOKUP(L60,'Your Order'!$A:$O,9,FALSE)</f>
        <v>#N/A</v>
      </c>
    </row>
    <row r="68" spans="1:12" ht="18.75" customHeight="1">
      <c r="A68" s="66"/>
      <c r="B68" s="67"/>
      <c r="C68" s="6" t="s">
        <v>10</v>
      </c>
      <c r="D68" s="10" t="e">
        <f>VLOOKUP(D60,'Your Order'!$A:$O,10,FALSE)</f>
        <v>#N/A</v>
      </c>
      <c r="E68" s="67"/>
      <c r="F68" s="67"/>
      <c r="G68" s="6" t="s">
        <v>10</v>
      </c>
      <c r="H68" s="10" t="e">
        <f>VLOOKUP(H60,'Your Order'!$A:$O,10,FALSE)</f>
        <v>#N/A</v>
      </c>
      <c r="I68" s="70"/>
      <c r="J68" s="71"/>
      <c r="K68" s="6" t="s">
        <v>10</v>
      </c>
      <c r="L68" s="21" t="e">
        <f>VLOOKUP(L60,'Your Order'!$A:$O,10,FALSE)</f>
        <v>#N/A</v>
      </c>
    </row>
    <row r="69" spans="1:12" ht="18.75" customHeight="1" thickBot="1">
      <c r="A69" s="66"/>
      <c r="B69" s="67"/>
      <c r="C69" s="6" t="s">
        <v>12</v>
      </c>
      <c r="D69" s="12" t="e">
        <f>VLOOKUP(D60,'Your Order'!$A:$O,11,FALSE)</f>
        <v>#N/A</v>
      </c>
      <c r="E69" s="67"/>
      <c r="F69" s="67"/>
      <c r="G69" s="6" t="s">
        <v>12</v>
      </c>
      <c r="H69" s="12" t="e">
        <f>VLOOKUP(H60,'Your Order'!$A:$O,11,FALSE)</f>
        <v>#N/A</v>
      </c>
      <c r="I69" s="70"/>
      <c r="J69" s="71"/>
      <c r="K69" s="6" t="s">
        <v>12</v>
      </c>
      <c r="L69" s="19" t="e">
        <f>VLOOKUP(L60,'Your Order'!$A:$O,11,FALSE)</f>
        <v>#N/A</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e">
        <f>VLOOKUP(D60,'Your Order'!$A:$O,12,FALSE)</f>
        <v>#N/A</v>
      </c>
      <c r="E71" s="67"/>
      <c r="F71" s="67"/>
      <c r="G71" s="6" t="s">
        <v>4</v>
      </c>
      <c r="H71" s="60" t="e">
        <f>VLOOKUP(H60,'Your Order'!$A:$O,12,FALSE)</f>
        <v>#N/A</v>
      </c>
      <c r="I71" s="70"/>
      <c r="J71" s="71"/>
      <c r="K71" s="6" t="s">
        <v>4</v>
      </c>
      <c r="L71" s="61" t="e">
        <f>VLOOKUP(L60,'Your Order'!$A:$O,12,FALSE)</f>
        <v>#N/A</v>
      </c>
    </row>
    <row r="72" spans="1:12" ht="18.75" customHeight="1">
      <c r="A72" s="66"/>
      <c r="B72" s="67"/>
      <c r="C72" s="7" t="s">
        <v>5</v>
      </c>
      <c r="D72" s="8" t="e">
        <f>VLOOKUP(D60,'Your Order'!$A:$O,13,FALSE)</f>
        <v>#N/A</v>
      </c>
      <c r="E72" s="67"/>
      <c r="F72" s="67"/>
      <c r="G72" s="7" t="s">
        <v>5</v>
      </c>
      <c r="H72" s="8" t="e">
        <f>VLOOKUP(H60,'Your Order'!$A:$O,13,FALSE)</f>
        <v>#N/A</v>
      </c>
      <c r="I72" s="70"/>
      <c r="J72" s="71"/>
      <c r="K72" s="7" t="s">
        <v>5</v>
      </c>
      <c r="L72" s="20" t="e">
        <f>VLOOKUP(L60,'Your Order'!$A:$O,13,FALSE)</f>
        <v>#N/A</v>
      </c>
    </row>
    <row r="73" spans="1:12" ht="18.75" customHeight="1">
      <c r="A73" s="1"/>
      <c r="B73" s="2"/>
      <c r="C73" s="2"/>
      <c r="D73" s="2"/>
      <c r="E73" s="2"/>
      <c r="F73" s="2"/>
      <c r="G73" s="2"/>
      <c r="H73" s="2"/>
      <c r="I73" s="48"/>
      <c r="J73" s="48"/>
      <c r="K73" s="2"/>
      <c r="L73" s="18"/>
    </row>
    <row r="74" spans="1:12" ht="18.75" customHeight="1">
      <c r="A74" s="66"/>
      <c r="B74" s="71"/>
      <c r="C74" s="4" t="s">
        <v>0</v>
      </c>
      <c r="D74" s="14"/>
      <c r="E74" s="67"/>
      <c r="F74" s="67"/>
      <c r="G74" s="4" t="s">
        <v>0</v>
      </c>
      <c r="H74" s="14"/>
      <c r="I74" s="70"/>
      <c r="J74" s="71"/>
      <c r="K74" s="4" t="s">
        <v>0</v>
      </c>
      <c r="L74" s="22"/>
    </row>
    <row r="75" spans="1:12" ht="18.75" customHeight="1">
      <c r="A75" s="66"/>
      <c r="B75" s="71"/>
      <c r="C75" s="4" t="s">
        <v>1</v>
      </c>
      <c r="D75" s="8" t="e">
        <f>VLOOKUP(D74,'Your Order'!$A:$O,2,FALSE)</f>
        <v>#N/A</v>
      </c>
      <c r="E75" s="67"/>
      <c r="F75" s="67"/>
      <c r="G75" s="4" t="s">
        <v>1</v>
      </c>
      <c r="H75" s="8" t="e">
        <f>VLOOKUP(H74,'Your Order'!$A:$O,2,FALSE)</f>
        <v>#N/A</v>
      </c>
      <c r="I75" s="70"/>
      <c r="J75" s="71"/>
      <c r="K75" s="4" t="s">
        <v>1</v>
      </c>
      <c r="L75" s="20" t="e">
        <f>VLOOKUP(L74,'Your Order'!$A:$O,2,FALSE)</f>
        <v>#N/A</v>
      </c>
    </row>
    <row r="76" spans="1:12" ht="18.75" customHeight="1">
      <c r="A76" s="66"/>
      <c r="B76" s="71"/>
      <c r="C76" s="4" t="s">
        <v>7</v>
      </c>
      <c r="D76" s="8" t="e">
        <f>VLOOKUP(D74,'Your Order'!$A:$O,3,FALSE)</f>
        <v>#N/A</v>
      </c>
      <c r="E76" s="67"/>
      <c r="F76" s="67"/>
      <c r="G76" s="4" t="s">
        <v>7</v>
      </c>
      <c r="H76" s="8" t="e">
        <f>VLOOKUP(H74,'Your Order'!$A:$O,3,FALSE)</f>
        <v>#N/A</v>
      </c>
      <c r="I76" s="70"/>
      <c r="J76" s="71"/>
      <c r="K76" s="4" t="s">
        <v>7</v>
      </c>
      <c r="L76" s="20" t="e">
        <f>VLOOKUP(L74,'Your Order'!$A:$O,3,FALSE)</f>
        <v>#N/A</v>
      </c>
    </row>
    <row r="77" spans="1:12">
      <c r="A77" s="66"/>
      <c r="B77" s="71"/>
      <c r="C77" s="4" t="s">
        <v>2</v>
      </c>
      <c r="D77" s="8" t="e">
        <f>VLOOKUP(D74,'Your Order'!$A:$O,5,FALSE)</f>
        <v>#N/A</v>
      </c>
      <c r="E77" s="67"/>
      <c r="F77" s="67"/>
      <c r="G77" s="4" t="s">
        <v>2</v>
      </c>
      <c r="H77" s="8" t="e">
        <f>VLOOKUP(H74,'Your Order'!$A:$O,5,FALSE)</f>
        <v>#N/A</v>
      </c>
      <c r="I77" s="70"/>
      <c r="J77" s="71"/>
      <c r="K77" s="4" t="s">
        <v>2</v>
      </c>
      <c r="L77" s="20" t="e">
        <f>VLOOKUP(L74,'Your Order'!$A:$O,5,FALSE)</f>
        <v>#N/A</v>
      </c>
    </row>
    <row r="78" spans="1:12" ht="18.75" customHeight="1">
      <c r="A78" s="66"/>
      <c r="B78" s="71"/>
      <c r="C78" s="4" t="s">
        <v>130</v>
      </c>
      <c r="D78" s="8" t="e">
        <f>VLOOKUP(D74,'Your Order'!$A:$O,6,FALSE)</f>
        <v>#N/A</v>
      </c>
      <c r="E78" s="67"/>
      <c r="F78" s="67"/>
      <c r="G78" s="4" t="s">
        <v>130</v>
      </c>
      <c r="H78" s="8" t="e">
        <f>VLOOKUP(H74,'Your Order'!$A:$O,6,FALSE)</f>
        <v>#N/A</v>
      </c>
      <c r="I78" s="70"/>
      <c r="J78" s="71"/>
      <c r="K78" s="4" t="s">
        <v>130</v>
      </c>
      <c r="L78" s="20" t="e">
        <f>VLOOKUP(L74,'Your Order'!$A:$O,6,FALSE)</f>
        <v>#N/A</v>
      </c>
    </row>
    <row r="79" spans="1:12" ht="18.75" customHeight="1">
      <c r="A79" s="66"/>
      <c r="B79" s="71"/>
      <c r="C79" s="4" t="s">
        <v>129</v>
      </c>
      <c r="D79" s="31" t="e">
        <f>VLOOKUP(D74,'Your Order'!$A:$O,7,FALSE)</f>
        <v>#N/A</v>
      </c>
      <c r="E79" s="67"/>
      <c r="F79" s="67"/>
      <c r="G79" s="4" t="s">
        <v>129</v>
      </c>
      <c r="H79" s="31" t="e">
        <f>VLOOKUP(H74,'Your Order'!$A:$O,7,FALSE)</f>
        <v>#N/A</v>
      </c>
      <c r="I79" s="70"/>
      <c r="J79" s="71"/>
      <c r="K79" s="4" t="s">
        <v>129</v>
      </c>
      <c r="L79" s="32" t="e">
        <f>VLOOKUP(L74,'Your Order'!$A:$O,7,FALSE)</f>
        <v>#N/A</v>
      </c>
    </row>
    <row r="80" spans="1:12" ht="18.75" customHeight="1">
      <c r="A80" s="66"/>
      <c r="B80" s="71"/>
      <c r="C80" s="4" t="s">
        <v>386</v>
      </c>
      <c r="D80" s="10" t="e">
        <f>VLOOKUP(D74,'Your Order'!$A:$O,8,FALSE)</f>
        <v>#N/A</v>
      </c>
      <c r="E80" s="67"/>
      <c r="F80" s="67"/>
      <c r="G80" s="4" t="s">
        <v>386</v>
      </c>
      <c r="H80" s="10" t="e">
        <f>VLOOKUP(H74,'Your Order'!$A:$O,8,FALSE)</f>
        <v>#N/A</v>
      </c>
      <c r="I80" s="70"/>
      <c r="J80" s="71"/>
      <c r="K80" s="4" t="s">
        <v>386</v>
      </c>
      <c r="L80" s="21" t="e">
        <f>VLOOKUP(L74,'Your Order'!$A:$O,8,FALSE)</f>
        <v>#N/A</v>
      </c>
    </row>
    <row r="81" spans="1:12" ht="18.75" customHeight="1">
      <c r="A81" s="66"/>
      <c r="B81" s="71"/>
      <c r="C81" s="6" t="s">
        <v>11</v>
      </c>
      <c r="D81" s="10" t="e">
        <f>VLOOKUP(D74,'Your Order'!$A:$O,9,FALSE)</f>
        <v>#N/A</v>
      </c>
      <c r="E81" s="67"/>
      <c r="F81" s="67"/>
      <c r="G81" s="6" t="s">
        <v>11</v>
      </c>
      <c r="H81" s="10" t="e">
        <f>VLOOKUP(H74,'Your Order'!$A:$O,9,FALSE)</f>
        <v>#N/A</v>
      </c>
      <c r="I81" s="70"/>
      <c r="J81" s="71"/>
      <c r="K81" s="6" t="s">
        <v>11</v>
      </c>
      <c r="L81" s="21" t="e">
        <f>VLOOKUP(L74,'Your Order'!$A:$O,9,FALSE)</f>
        <v>#N/A</v>
      </c>
    </row>
    <row r="82" spans="1:12" ht="18.75" customHeight="1">
      <c r="A82" s="66"/>
      <c r="B82" s="71"/>
      <c r="C82" s="6" t="s">
        <v>10</v>
      </c>
      <c r="D82" s="10" t="e">
        <f>VLOOKUP(D74,'Your Order'!$A:$O,10,FALSE)</f>
        <v>#N/A</v>
      </c>
      <c r="E82" s="67"/>
      <c r="F82" s="67"/>
      <c r="G82" s="6" t="s">
        <v>10</v>
      </c>
      <c r="H82" s="10" t="e">
        <f>VLOOKUP(H74,'Your Order'!$A:$O,10,FALSE)</f>
        <v>#N/A</v>
      </c>
      <c r="I82" s="70"/>
      <c r="J82" s="71"/>
      <c r="K82" s="6" t="s">
        <v>10</v>
      </c>
      <c r="L82" s="21" t="e">
        <f>VLOOKUP(L74,'Your Order'!$A:$O,10,FALSE)</f>
        <v>#N/A</v>
      </c>
    </row>
    <row r="83" spans="1:12" ht="18.75" customHeight="1" thickBot="1">
      <c r="A83" s="66"/>
      <c r="B83" s="71"/>
      <c r="C83" s="6" t="s">
        <v>12</v>
      </c>
      <c r="D83" s="12" t="e">
        <f>VLOOKUP(D74,'Your Order'!$A:$O,11,FALSE)</f>
        <v>#N/A</v>
      </c>
      <c r="E83" s="67"/>
      <c r="F83" s="67"/>
      <c r="G83" s="6" t="s">
        <v>12</v>
      </c>
      <c r="H83" s="12" t="e">
        <f>VLOOKUP(H74,'Your Order'!$A:$O,11,FALSE)</f>
        <v>#N/A</v>
      </c>
      <c r="I83" s="70"/>
      <c r="J83" s="71"/>
      <c r="K83" s="6" t="s">
        <v>12</v>
      </c>
      <c r="L83" s="19" t="e">
        <f>VLOOKUP(L74,'Your Order'!$A:$O,11,FALSE)</f>
        <v>#N/A</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e">
        <f>VLOOKUP(D74,'Your Order'!$A:$O,12,FALSE)</f>
        <v>#N/A</v>
      </c>
      <c r="E85" s="67"/>
      <c r="F85" s="67"/>
      <c r="G85" s="6" t="s">
        <v>4</v>
      </c>
      <c r="H85" s="60" t="e">
        <f>VLOOKUP(H74,'Your Order'!$A:$O,12,FALSE)</f>
        <v>#N/A</v>
      </c>
      <c r="I85" s="70"/>
      <c r="J85" s="71"/>
      <c r="K85" s="6" t="s">
        <v>4</v>
      </c>
      <c r="L85" s="61" t="e">
        <f>VLOOKUP(L74,'Your Order'!$A:$O,12,FALSE)</f>
        <v>#N/A</v>
      </c>
    </row>
    <row r="86" spans="1:12" ht="18.75" customHeight="1">
      <c r="A86" s="66"/>
      <c r="B86" s="71"/>
      <c r="C86" s="7" t="s">
        <v>5</v>
      </c>
      <c r="D86" s="8" t="e">
        <f>VLOOKUP(D74,'Your Order'!$A:$O,13,FALSE)</f>
        <v>#N/A</v>
      </c>
      <c r="E86" s="67"/>
      <c r="F86" s="67"/>
      <c r="G86" s="7" t="s">
        <v>5</v>
      </c>
      <c r="H86" s="8" t="e">
        <f>VLOOKUP(H74,'Your Order'!$A:$O,13,FALSE)</f>
        <v>#N/A</v>
      </c>
      <c r="I86" s="70"/>
      <c r="J86" s="71"/>
      <c r="K86" s="7" t="s">
        <v>5</v>
      </c>
      <c r="L86" s="20" t="e">
        <f>VLOOKUP(L74,'Your Order'!$A:$O,13,FALSE)</f>
        <v>#N/A</v>
      </c>
    </row>
    <row r="87" spans="1:12" ht="18.75" customHeight="1">
      <c r="A87" s="17"/>
      <c r="B87" s="24"/>
      <c r="C87" s="24"/>
      <c r="D87" s="24"/>
      <c r="E87" s="24"/>
      <c r="F87" s="24"/>
      <c r="G87" s="24"/>
      <c r="H87" s="24"/>
      <c r="I87" s="24"/>
      <c r="J87" s="24"/>
      <c r="K87" s="24"/>
      <c r="L87" s="25"/>
    </row>
    <row r="88" spans="1:12" ht="18.75" customHeight="1">
      <c r="A88" s="66"/>
      <c r="B88" s="67"/>
      <c r="C88" s="4" t="s">
        <v>0</v>
      </c>
      <c r="D88" s="14"/>
      <c r="E88" s="67"/>
      <c r="F88" s="67"/>
      <c r="G88" s="4" t="s">
        <v>0</v>
      </c>
      <c r="H88" s="14"/>
      <c r="I88" s="70"/>
      <c r="J88" s="71"/>
      <c r="K88" s="4" t="s">
        <v>0</v>
      </c>
      <c r="L88" s="22"/>
    </row>
    <row r="89" spans="1:12" ht="18.75" customHeight="1">
      <c r="A89" s="66"/>
      <c r="B89" s="67"/>
      <c r="C89" s="4" t="s">
        <v>1</v>
      </c>
      <c r="D89" s="8" t="e">
        <f>VLOOKUP(D88,'Your Order'!$A:$O,2,FALSE)</f>
        <v>#N/A</v>
      </c>
      <c r="E89" s="67"/>
      <c r="F89" s="67"/>
      <c r="G89" s="4" t="s">
        <v>1</v>
      </c>
      <c r="H89" s="8" t="e">
        <f>VLOOKUP(H88,'Your Order'!$A:$O,2,FALSE)</f>
        <v>#N/A</v>
      </c>
      <c r="I89" s="70"/>
      <c r="J89" s="71"/>
      <c r="K89" s="4" t="s">
        <v>1</v>
      </c>
      <c r="L89" s="20" t="e">
        <f>VLOOKUP(L88,'Your Order'!$A:$O,2,FALSE)</f>
        <v>#N/A</v>
      </c>
    </row>
    <row r="90" spans="1:12" ht="18.75" customHeight="1">
      <c r="A90" s="66"/>
      <c r="B90" s="67"/>
      <c r="C90" s="4" t="s">
        <v>7</v>
      </c>
      <c r="D90" s="8" t="e">
        <f>VLOOKUP(D88,'Your Order'!$A:$O,3,FALSE)</f>
        <v>#N/A</v>
      </c>
      <c r="E90" s="67"/>
      <c r="F90" s="67"/>
      <c r="G90" s="4" t="s">
        <v>7</v>
      </c>
      <c r="H90" s="8" t="e">
        <f>VLOOKUP(H88,'Your Order'!$A:$O,3,FALSE)</f>
        <v>#N/A</v>
      </c>
      <c r="I90" s="70"/>
      <c r="J90" s="71"/>
      <c r="K90" s="4" t="s">
        <v>7</v>
      </c>
      <c r="L90" s="20" t="e">
        <f>VLOOKUP(L88,'Your Order'!$A:$O,3,FALSE)</f>
        <v>#N/A</v>
      </c>
    </row>
    <row r="91" spans="1:12">
      <c r="A91" s="66"/>
      <c r="B91" s="67"/>
      <c r="C91" s="4" t="s">
        <v>2</v>
      </c>
      <c r="D91" s="8" t="e">
        <f>VLOOKUP(D88,'Your Order'!$A:$O,5,FALSE)</f>
        <v>#N/A</v>
      </c>
      <c r="E91" s="67"/>
      <c r="F91" s="67"/>
      <c r="G91" s="4" t="s">
        <v>2</v>
      </c>
      <c r="H91" s="8" t="e">
        <f>VLOOKUP(H88,'Your Order'!$A:$O,5,FALSE)</f>
        <v>#N/A</v>
      </c>
      <c r="I91" s="70"/>
      <c r="J91" s="71"/>
      <c r="K91" s="4" t="s">
        <v>2</v>
      </c>
      <c r="L91" s="20" t="e">
        <f>VLOOKUP(L88,'Your Order'!$A:$O,5,FALSE)</f>
        <v>#N/A</v>
      </c>
    </row>
    <row r="92" spans="1:12" ht="18.75" customHeight="1">
      <c r="A92" s="66"/>
      <c r="B92" s="67"/>
      <c r="C92" s="4" t="s">
        <v>130</v>
      </c>
      <c r="D92" s="8" t="e">
        <f>VLOOKUP(D88,'Your Order'!$A:$O,6,FALSE)</f>
        <v>#N/A</v>
      </c>
      <c r="E92" s="67"/>
      <c r="F92" s="67"/>
      <c r="G92" s="4" t="s">
        <v>130</v>
      </c>
      <c r="H92" s="8" t="e">
        <f>VLOOKUP(H88,'Your Order'!$A:$O,6,FALSE)</f>
        <v>#N/A</v>
      </c>
      <c r="I92" s="70"/>
      <c r="J92" s="71"/>
      <c r="K92" s="4" t="s">
        <v>130</v>
      </c>
      <c r="L92" s="20" t="e">
        <f>VLOOKUP(L88,'Your Order'!$A:$O,6,FALSE)</f>
        <v>#N/A</v>
      </c>
    </row>
    <row r="93" spans="1:12" ht="18.75" customHeight="1">
      <c r="A93" s="66"/>
      <c r="B93" s="67"/>
      <c r="C93" s="4" t="s">
        <v>129</v>
      </c>
      <c r="D93" s="31" t="e">
        <f>VLOOKUP(D88,'Your Order'!$A:$O,7,FALSE)</f>
        <v>#N/A</v>
      </c>
      <c r="E93" s="67"/>
      <c r="F93" s="67"/>
      <c r="G93" s="4" t="s">
        <v>129</v>
      </c>
      <c r="H93" s="31" t="e">
        <f>VLOOKUP(H88,'Your Order'!$A:$O,7,FALSE)</f>
        <v>#N/A</v>
      </c>
      <c r="I93" s="70"/>
      <c r="J93" s="71"/>
      <c r="K93" s="4" t="s">
        <v>129</v>
      </c>
      <c r="L93" s="32" t="e">
        <f>VLOOKUP(L88,'Your Order'!$A:$O,7,FALSE)</f>
        <v>#N/A</v>
      </c>
    </row>
    <row r="94" spans="1:12" ht="18.75" customHeight="1">
      <c r="A94" s="66"/>
      <c r="B94" s="67"/>
      <c r="C94" s="4" t="s">
        <v>386</v>
      </c>
      <c r="D94" s="10" t="e">
        <f>VLOOKUP(D88,'Your Order'!$A:$O,8,FALSE)</f>
        <v>#N/A</v>
      </c>
      <c r="E94" s="67"/>
      <c r="F94" s="67"/>
      <c r="G94" s="4" t="s">
        <v>386</v>
      </c>
      <c r="H94" s="10" t="e">
        <f>VLOOKUP(H88,'Your Order'!$A:$O,8,FALSE)</f>
        <v>#N/A</v>
      </c>
      <c r="I94" s="70"/>
      <c r="J94" s="71"/>
      <c r="K94" s="4" t="s">
        <v>386</v>
      </c>
      <c r="L94" s="21" t="e">
        <f>VLOOKUP(L88,'Your Order'!$A:$O,8,FALSE)</f>
        <v>#N/A</v>
      </c>
    </row>
    <row r="95" spans="1:12" ht="18.75" customHeight="1">
      <c r="A95" s="66"/>
      <c r="B95" s="67"/>
      <c r="C95" s="6" t="s">
        <v>11</v>
      </c>
      <c r="D95" s="10" t="e">
        <f>VLOOKUP(D88,'Your Order'!$A:$O,9,FALSE)</f>
        <v>#N/A</v>
      </c>
      <c r="E95" s="67"/>
      <c r="F95" s="67"/>
      <c r="G95" s="6" t="s">
        <v>11</v>
      </c>
      <c r="H95" s="10" t="e">
        <f>VLOOKUP(H88,'Your Order'!$A:$O,9,FALSE)</f>
        <v>#N/A</v>
      </c>
      <c r="I95" s="70"/>
      <c r="J95" s="71"/>
      <c r="K95" s="6" t="s">
        <v>11</v>
      </c>
      <c r="L95" s="21" t="e">
        <f>VLOOKUP(L88,'Your Order'!$A:$O,9,FALSE)</f>
        <v>#N/A</v>
      </c>
    </row>
    <row r="96" spans="1:12" ht="18.75" customHeight="1">
      <c r="A96" s="66"/>
      <c r="B96" s="67"/>
      <c r="C96" s="6" t="s">
        <v>10</v>
      </c>
      <c r="D96" s="10" t="e">
        <f>VLOOKUP(D88,'Your Order'!$A:$O,10,FALSE)</f>
        <v>#N/A</v>
      </c>
      <c r="E96" s="67"/>
      <c r="F96" s="67"/>
      <c r="G96" s="6" t="s">
        <v>10</v>
      </c>
      <c r="H96" s="10" t="e">
        <f>VLOOKUP(H88,'Your Order'!$A:$O,10,FALSE)</f>
        <v>#N/A</v>
      </c>
      <c r="I96" s="70"/>
      <c r="J96" s="71"/>
      <c r="K96" s="6" t="s">
        <v>10</v>
      </c>
      <c r="L96" s="21" t="e">
        <f>VLOOKUP(L88,'Your Order'!$A:$O,10,FALSE)</f>
        <v>#N/A</v>
      </c>
    </row>
    <row r="97" spans="1:12" ht="18.75" customHeight="1" thickBot="1">
      <c r="A97" s="66"/>
      <c r="B97" s="67"/>
      <c r="C97" s="6" t="s">
        <v>12</v>
      </c>
      <c r="D97" s="12" t="e">
        <f>VLOOKUP(D88,'Your Order'!$A:$O,11,FALSE)</f>
        <v>#N/A</v>
      </c>
      <c r="E97" s="67"/>
      <c r="F97" s="67"/>
      <c r="G97" s="6" t="s">
        <v>12</v>
      </c>
      <c r="H97" s="12" t="e">
        <f>VLOOKUP(H88,'Your Order'!$A:$O,11,FALSE)</f>
        <v>#N/A</v>
      </c>
      <c r="I97" s="70"/>
      <c r="J97" s="71"/>
      <c r="K97" s="6" t="s">
        <v>12</v>
      </c>
      <c r="L97" s="19" t="e">
        <f>VLOOKUP(L88,'Your Order'!$A:$O,11,FALSE)</f>
        <v>#N/A</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e">
        <f>VLOOKUP(D88,'Your Order'!$A:$O,12,FALSE)</f>
        <v>#N/A</v>
      </c>
      <c r="E99" s="67"/>
      <c r="F99" s="67"/>
      <c r="G99" s="6" t="s">
        <v>4</v>
      </c>
      <c r="H99" s="60" t="e">
        <f>VLOOKUP(H88,'Your Order'!$A:$O,12,FALSE)</f>
        <v>#N/A</v>
      </c>
      <c r="I99" s="70"/>
      <c r="J99" s="71"/>
      <c r="K99" s="6" t="s">
        <v>4</v>
      </c>
      <c r="L99" s="61" t="e">
        <f>VLOOKUP(L88,'Your Order'!$A:$O,12,FALSE)</f>
        <v>#N/A</v>
      </c>
    </row>
    <row r="100" spans="1:12" ht="18.75" customHeight="1">
      <c r="A100" s="66"/>
      <c r="B100" s="67"/>
      <c r="C100" s="7" t="s">
        <v>5</v>
      </c>
      <c r="D100" s="8" t="e">
        <f>VLOOKUP(D88,'Your Order'!$A:$O,13,FALSE)</f>
        <v>#N/A</v>
      </c>
      <c r="E100" s="67"/>
      <c r="F100" s="67"/>
      <c r="G100" s="7" t="s">
        <v>5</v>
      </c>
      <c r="H100" s="8" t="e">
        <f>VLOOKUP(H88,'Your Order'!$A:$O,13,FALSE)</f>
        <v>#N/A</v>
      </c>
      <c r="I100" s="70"/>
      <c r="J100" s="71"/>
      <c r="K100" s="7" t="s">
        <v>5</v>
      </c>
      <c r="L100" s="20" t="e">
        <f>VLOOKUP(L88,'Your Order'!$A:$O,13,FALSE)</f>
        <v>#N/A</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c r="E102" s="67"/>
      <c r="F102" s="67"/>
      <c r="G102" s="4" t="s">
        <v>0</v>
      </c>
      <c r="H102" s="14"/>
      <c r="I102" s="70"/>
      <c r="J102" s="71"/>
      <c r="K102" s="4" t="s">
        <v>0</v>
      </c>
      <c r="L102" s="22"/>
    </row>
    <row r="103" spans="1:12" ht="18.75" customHeight="1">
      <c r="A103" s="66"/>
      <c r="B103" s="67"/>
      <c r="C103" s="4" t="s">
        <v>1</v>
      </c>
      <c r="D103" s="8" t="e">
        <f>VLOOKUP(D102,'Your Order'!$A:$O,2,FALSE)</f>
        <v>#N/A</v>
      </c>
      <c r="E103" s="67"/>
      <c r="F103" s="67"/>
      <c r="G103" s="4" t="s">
        <v>1</v>
      </c>
      <c r="H103" s="8" t="e">
        <f>VLOOKUP(H102,'Your Order'!$A:$O,2,FALSE)</f>
        <v>#N/A</v>
      </c>
      <c r="I103" s="70"/>
      <c r="J103" s="71"/>
      <c r="K103" s="4" t="s">
        <v>1</v>
      </c>
      <c r="L103" s="20" t="e">
        <f>VLOOKUP(L102,'Your Order'!$A:$O,2,FALSE)</f>
        <v>#N/A</v>
      </c>
    </row>
    <row r="104" spans="1:12" ht="18.75" customHeight="1">
      <c r="A104" s="66"/>
      <c r="B104" s="67"/>
      <c r="C104" s="4" t="s">
        <v>7</v>
      </c>
      <c r="D104" s="8" t="e">
        <f>VLOOKUP(D102,'Your Order'!$A:$O,3,FALSE)</f>
        <v>#N/A</v>
      </c>
      <c r="E104" s="67"/>
      <c r="F104" s="67"/>
      <c r="G104" s="4" t="s">
        <v>7</v>
      </c>
      <c r="H104" s="8" t="e">
        <f>VLOOKUP(H102,'Your Order'!$A:$O,3,FALSE)</f>
        <v>#N/A</v>
      </c>
      <c r="I104" s="70"/>
      <c r="J104" s="71"/>
      <c r="K104" s="4" t="s">
        <v>7</v>
      </c>
      <c r="L104" s="20" t="e">
        <f>VLOOKUP(L102,'Your Order'!$A:$O,3,FALSE)</f>
        <v>#N/A</v>
      </c>
    </row>
    <row r="105" spans="1:12">
      <c r="A105" s="66"/>
      <c r="B105" s="67"/>
      <c r="C105" s="4" t="s">
        <v>2</v>
      </c>
      <c r="D105" s="8" t="e">
        <f>VLOOKUP(D102,'Your Order'!$A:$O,5,FALSE)</f>
        <v>#N/A</v>
      </c>
      <c r="E105" s="67"/>
      <c r="F105" s="67"/>
      <c r="G105" s="4" t="s">
        <v>2</v>
      </c>
      <c r="H105" s="8" t="e">
        <f>VLOOKUP(H102,'Your Order'!$A:$O,5,FALSE)</f>
        <v>#N/A</v>
      </c>
      <c r="I105" s="70"/>
      <c r="J105" s="71"/>
      <c r="K105" s="4" t="s">
        <v>2</v>
      </c>
      <c r="L105" s="20" t="e">
        <f>VLOOKUP(L102,'Your Order'!$A:$O,5,FALSE)</f>
        <v>#N/A</v>
      </c>
    </row>
    <row r="106" spans="1:12" ht="18.75" customHeight="1">
      <c r="A106" s="66"/>
      <c r="B106" s="67"/>
      <c r="C106" s="4" t="s">
        <v>130</v>
      </c>
      <c r="D106" s="8" t="e">
        <f>VLOOKUP(D102,'Your Order'!$A:$O,6,FALSE)</f>
        <v>#N/A</v>
      </c>
      <c r="E106" s="67"/>
      <c r="F106" s="67"/>
      <c r="G106" s="4" t="s">
        <v>130</v>
      </c>
      <c r="H106" s="8" t="e">
        <f>VLOOKUP(H102,'Your Order'!$A:$O,6,FALSE)</f>
        <v>#N/A</v>
      </c>
      <c r="I106" s="70"/>
      <c r="J106" s="71"/>
      <c r="K106" s="4" t="s">
        <v>130</v>
      </c>
      <c r="L106" s="20" t="e">
        <f>VLOOKUP(L102,'Your Order'!$A:$O,6,FALSE)</f>
        <v>#N/A</v>
      </c>
    </row>
    <row r="107" spans="1:12" ht="18.75" customHeight="1">
      <c r="A107" s="66"/>
      <c r="B107" s="67"/>
      <c r="C107" s="4" t="s">
        <v>129</v>
      </c>
      <c r="D107" s="31" t="e">
        <f>VLOOKUP(D102,'Your Order'!$A:$O,7,FALSE)</f>
        <v>#N/A</v>
      </c>
      <c r="E107" s="67"/>
      <c r="F107" s="67"/>
      <c r="G107" s="4" t="s">
        <v>129</v>
      </c>
      <c r="H107" s="31" t="e">
        <f>VLOOKUP(H102,'Your Order'!$A:$O,7,FALSE)</f>
        <v>#N/A</v>
      </c>
      <c r="I107" s="70"/>
      <c r="J107" s="71"/>
      <c r="K107" s="4" t="s">
        <v>129</v>
      </c>
      <c r="L107" s="32" t="e">
        <f>VLOOKUP(L102,'Your Order'!$A:$O,7,FALSE)</f>
        <v>#N/A</v>
      </c>
    </row>
    <row r="108" spans="1:12" ht="18.75" customHeight="1">
      <c r="A108" s="66"/>
      <c r="B108" s="67"/>
      <c r="C108" s="4" t="s">
        <v>386</v>
      </c>
      <c r="D108" s="10" t="e">
        <f>VLOOKUP(D102,'Your Order'!$A:$O,8,FALSE)</f>
        <v>#N/A</v>
      </c>
      <c r="E108" s="67"/>
      <c r="F108" s="67"/>
      <c r="G108" s="4" t="s">
        <v>386</v>
      </c>
      <c r="H108" s="10" t="e">
        <f>VLOOKUP(H102,'Your Order'!$A:$O,8,FALSE)</f>
        <v>#N/A</v>
      </c>
      <c r="I108" s="70"/>
      <c r="J108" s="71"/>
      <c r="K108" s="4" t="s">
        <v>386</v>
      </c>
      <c r="L108" s="21" t="e">
        <f>VLOOKUP(L102,'Your Order'!$A:$O,8,FALSE)</f>
        <v>#N/A</v>
      </c>
    </row>
    <row r="109" spans="1:12" ht="18.75" customHeight="1">
      <c r="A109" s="66"/>
      <c r="B109" s="67"/>
      <c r="C109" s="6" t="s">
        <v>11</v>
      </c>
      <c r="D109" s="10" t="e">
        <f>VLOOKUP(D102,'Your Order'!$A:$O,9,FALSE)</f>
        <v>#N/A</v>
      </c>
      <c r="E109" s="67"/>
      <c r="F109" s="67"/>
      <c r="G109" s="6" t="s">
        <v>11</v>
      </c>
      <c r="H109" s="10" t="e">
        <f>VLOOKUP(H102,'Your Order'!$A:$O,9,FALSE)</f>
        <v>#N/A</v>
      </c>
      <c r="I109" s="70"/>
      <c r="J109" s="71"/>
      <c r="K109" s="6" t="s">
        <v>11</v>
      </c>
      <c r="L109" s="21" t="e">
        <f>VLOOKUP(L102,'Your Order'!$A:$O,9,FALSE)</f>
        <v>#N/A</v>
      </c>
    </row>
    <row r="110" spans="1:12" ht="18.75" customHeight="1">
      <c r="A110" s="66"/>
      <c r="B110" s="67"/>
      <c r="C110" s="6" t="s">
        <v>10</v>
      </c>
      <c r="D110" s="10" t="e">
        <f>VLOOKUP(D102,'Your Order'!$A:$O,10,FALSE)</f>
        <v>#N/A</v>
      </c>
      <c r="E110" s="67"/>
      <c r="F110" s="67"/>
      <c r="G110" s="6" t="s">
        <v>10</v>
      </c>
      <c r="H110" s="10" t="e">
        <f>VLOOKUP(H102,'Your Order'!$A:$O,10,FALSE)</f>
        <v>#N/A</v>
      </c>
      <c r="I110" s="70"/>
      <c r="J110" s="71"/>
      <c r="K110" s="6" t="s">
        <v>10</v>
      </c>
      <c r="L110" s="21" t="e">
        <f>VLOOKUP(L102,'Your Order'!$A:$O,10,FALSE)</f>
        <v>#N/A</v>
      </c>
    </row>
    <row r="111" spans="1:12" ht="18.75" customHeight="1" thickBot="1">
      <c r="A111" s="66"/>
      <c r="B111" s="67"/>
      <c r="C111" s="6" t="s">
        <v>12</v>
      </c>
      <c r="D111" s="12" t="e">
        <f>VLOOKUP(D102,'Your Order'!$A:$O,11,FALSE)</f>
        <v>#N/A</v>
      </c>
      <c r="E111" s="67"/>
      <c r="F111" s="67"/>
      <c r="G111" s="6" t="s">
        <v>12</v>
      </c>
      <c r="H111" s="12" t="e">
        <f>VLOOKUP(H102,'Your Order'!$A:$O,11,FALSE)</f>
        <v>#N/A</v>
      </c>
      <c r="I111" s="70"/>
      <c r="J111" s="71"/>
      <c r="K111" s="6" t="s">
        <v>12</v>
      </c>
      <c r="L111" s="19" t="e">
        <f>VLOOKUP(L102,'Your Order'!$A:$O,11,FALSE)</f>
        <v>#N/A</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e">
        <f>VLOOKUP(D102,'Your Order'!$A:$O,12,FALSE)</f>
        <v>#N/A</v>
      </c>
      <c r="E113" s="67"/>
      <c r="F113" s="67"/>
      <c r="G113" s="6" t="s">
        <v>4</v>
      </c>
      <c r="H113" s="60" t="e">
        <f>VLOOKUP(H102,'Your Order'!$A:$O,12,FALSE)</f>
        <v>#N/A</v>
      </c>
      <c r="I113" s="70"/>
      <c r="J113" s="71"/>
      <c r="K113" s="6" t="s">
        <v>4</v>
      </c>
      <c r="L113" s="61" t="e">
        <f>VLOOKUP(L102,'Your Order'!$A:$O,12,FALSE)</f>
        <v>#N/A</v>
      </c>
    </row>
    <row r="114" spans="1:12" ht="18.75" customHeight="1" thickBot="1">
      <c r="A114" s="68"/>
      <c r="B114" s="69"/>
      <c r="C114" s="15" t="s">
        <v>5</v>
      </c>
      <c r="D114" s="8" t="e">
        <f>VLOOKUP(D102,'Your Order'!$A:$O,13,FALSE)</f>
        <v>#N/A</v>
      </c>
      <c r="E114" s="69"/>
      <c r="F114" s="69"/>
      <c r="G114" s="15" t="s">
        <v>5</v>
      </c>
      <c r="H114" s="8" t="e">
        <f>VLOOKUP(H102,'Your Order'!$A:$O,13,FALSE)</f>
        <v>#N/A</v>
      </c>
      <c r="I114" s="72"/>
      <c r="J114" s="73"/>
      <c r="K114" s="15" t="s">
        <v>5</v>
      </c>
      <c r="L114" s="20" t="e">
        <f>VLOOKUP(L102,'Your Order'!$A:$O,13,FALSE)</f>
        <v>#N/A</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c r="E117" s="67"/>
      <c r="F117" s="67"/>
      <c r="G117" s="4" t="s">
        <v>0</v>
      </c>
      <c r="H117" s="14"/>
      <c r="I117" s="70"/>
      <c r="J117" s="71"/>
      <c r="K117" s="4" t="s">
        <v>0</v>
      </c>
      <c r="L117" s="22"/>
    </row>
    <row r="118" spans="1:12" ht="18.75" customHeight="1">
      <c r="A118" s="66"/>
      <c r="B118" s="67"/>
      <c r="C118" s="4" t="s">
        <v>1</v>
      </c>
      <c r="D118" s="8" t="e">
        <f>VLOOKUP(D117,'Your Order'!$A:$O,2,FALSE)</f>
        <v>#N/A</v>
      </c>
      <c r="E118" s="67"/>
      <c r="F118" s="67"/>
      <c r="G118" s="4" t="s">
        <v>1</v>
      </c>
      <c r="H118" s="8" t="e">
        <f>VLOOKUP(H117,'Your Order'!$A:$O,2,FALSE)</f>
        <v>#N/A</v>
      </c>
      <c r="I118" s="70"/>
      <c r="J118" s="71"/>
      <c r="K118" s="4" t="s">
        <v>1</v>
      </c>
      <c r="L118" s="20" t="e">
        <f>VLOOKUP(L117,'Your Order'!$A:$O,2,FALSE)</f>
        <v>#N/A</v>
      </c>
    </row>
    <row r="119" spans="1:12" ht="18.75" customHeight="1">
      <c r="A119" s="66"/>
      <c r="B119" s="67"/>
      <c r="C119" s="4" t="s">
        <v>7</v>
      </c>
      <c r="D119" s="8" t="e">
        <f>VLOOKUP(D117,'Your Order'!$A:$O,3,FALSE)</f>
        <v>#N/A</v>
      </c>
      <c r="E119" s="67"/>
      <c r="F119" s="67"/>
      <c r="G119" s="4" t="s">
        <v>7</v>
      </c>
      <c r="H119" s="8" t="e">
        <f>VLOOKUP(H117,'Your Order'!$A:$O,3,FALSE)</f>
        <v>#N/A</v>
      </c>
      <c r="I119" s="70"/>
      <c r="J119" s="71"/>
      <c r="K119" s="4" t="s">
        <v>7</v>
      </c>
      <c r="L119" s="20" t="e">
        <f>VLOOKUP(L117,'Your Order'!$A:$O,3,FALSE)</f>
        <v>#N/A</v>
      </c>
    </row>
    <row r="120" spans="1:12">
      <c r="A120" s="66"/>
      <c r="B120" s="67"/>
      <c r="C120" s="4" t="s">
        <v>2</v>
      </c>
      <c r="D120" s="8" t="e">
        <f>VLOOKUP(D117,'Your Order'!$A:$O,5,FALSE)</f>
        <v>#N/A</v>
      </c>
      <c r="E120" s="67"/>
      <c r="F120" s="67"/>
      <c r="G120" s="4" t="s">
        <v>2</v>
      </c>
      <c r="H120" s="8" t="e">
        <f>VLOOKUP(H117,'Your Order'!$A:$O,5,FALSE)</f>
        <v>#N/A</v>
      </c>
      <c r="I120" s="70"/>
      <c r="J120" s="71"/>
      <c r="K120" s="4" t="s">
        <v>2</v>
      </c>
      <c r="L120" s="20" t="e">
        <f>VLOOKUP(L117,'Your Order'!$A:$O,5,FALSE)</f>
        <v>#N/A</v>
      </c>
    </row>
    <row r="121" spans="1:12" ht="18.75" customHeight="1">
      <c r="A121" s="66"/>
      <c r="B121" s="67"/>
      <c r="C121" s="4" t="s">
        <v>130</v>
      </c>
      <c r="D121" s="8" t="e">
        <f>VLOOKUP(D117,'Your Order'!$A:$O,6,FALSE)</f>
        <v>#N/A</v>
      </c>
      <c r="E121" s="67"/>
      <c r="F121" s="67"/>
      <c r="G121" s="4" t="s">
        <v>130</v>
      </c>
      <c r="H121" s="8" t="e">
        <f>VLOOKUP(H117,'Your Order'!$A:$O,6,FALSE)</f>
        <v>#N/A</v>
      </c>
      <c r="I121" s="70"/>
      <c r="J121" s="71"/>
      <c r="K121" s="4" t="s">
        <v>130</v>
      </c>
      <c r="L121" s="20" t="e">
        <f>VLOOKUP(L117,'Your Order'!$A:$O,6,FALSE)</f>
        <v>#N/A</v>
      </c>
    </row>
    <row r="122" spans="1:12" ht="18.75" customHeight="1">
      <c r="A122" s="66"/>
      <c r="B122" s="67"/>
      <c r="C122" s="4" t="s">
        <v>129</v>
      </c>
      <c r="D122" s="31" t="e">
        <f>VLOOKUP(D117,'Your Order'!$A:$O,7,FALSE)</f>
        <v>#N/A</v>
      </c>
      <c r="E122" s="67"/>
      <c r="F122" s="67"/>
      <c r="G122" s="4" t="s">
        <v>129</v>
      </c>
      <c r="H122" s="31" t="e">
        <f>VLOOKUP(H117,'Your Order'!$A:$O,7,FALSE)</f>
        <v>#N/A</v>
      </c>
      <c r="I122" s="70"/>
      <c r="J122" s="71"/>
      <c r="K122" s="4" t="s">
        <v>129</v>
      </c>
      <c r="L122" s="32" t="e">
        <f>VLOOKUP(L117,'Your Order'!$A:$O,7,FALSE)</f>
        <v>#N/A</v>
      </c>
    </row>
    <row r="123" spans="1:12" ht="18.75" customHeight="1">
      <c r="A123" s="66"/>
      <c r="B123" s="67"/>
      <c r="C123" s="4" t="s">
        <v>386</v>
      </c>
      <c r="D123" s="10" t="e">
        <f>VLOOKUP(D117,'Your Order'!$A:$O,8,FALSE)</f>
        <v>#N/A</v>
      </c>
      <c r="E123" s="67"/>
      <c r="F123" s="67"/>
      <c r="G123" s="4" t="s">
        <v>386</v>
      </c>
      <c r="H123" s="10" t="e">
        <f>VLOOKUP(H117,'Your Order'!$A:$O,8,FALSE)</f>
        <v>#N/A</v>
      </c>
      <c r="I123" s="70"/>
      <c r="J123" s="71"/>
      <c r="K123" s="4" t="s">
        <v>386</v>
      </c>
      <c r="L123" s="21" t="e">
        <f>VLOOKUP(L117,'Your Order'!$A:$O,8,FALSE)</f>
        <v>#N/A</v>
      </c>
    </row>
    <row r="124" spans="1:12" ht="18.75" customHeight="1">
      <c r="A124" s="66"/>
      <c r="B124" s="67"/>
      <c r="C124" s="6" t="s">
        <v>11</v>
      </c>
      <c r="D124" s="10" t="e">
        <f>VLOOKUP(D117,'Your Order'!$A:$O,9,FALSE)</f>
        <v>#N/A</v>
      </c>
      <c r="E124" s="67"/>
      <c r="F124" s="67"/>
      <c r="G124" s="6" t="s">
        <v>11</v>
      </c>
      <c r="H124" s="10" t="e">
        <f>VLOOKUP(H117,'Your Order'!$A:$O,9,FALSE)</f>
        <v>#N/A</v>
      </c>
      <c r="I124" s="70"/>
      <c r="J124" s="71"/>
      <c r="K124" s="6" t="s">
        <v>11</v>
      </c>
      <c r="L124" s="21" t="e">
        <f>VLOOKUP(L117,'Your Order'!$A:$O,9,FALSE)</f>
        <v>#N/A</v>
      </c>
    </row>
    <row r="125" spans="1:12" ht="18.75" customHeight="1">
      <c r="A125" s="66"/>
      <c r="B125" s="67"/>
      <c r="C125" s="6" t="s">
        <v>10</v>
      </c>
      <c r="D125" s="10" t="e">
        <f>VLOOKUP(D117,'Your Order'!$A:$O,10,FALSE)</f>
        <v>#N/A</v>
      </c>
      <c r="E125" s="67"/>
      <c r="F125" s="67"/>
      <c r="G125" s="6" t="s">
        <v>10</v>
      </c>
      <c r="H125" s="10" t="e">
        <f>VLOOKUP(H117,'Your Order'!$A:$O,10,FALSE)</f>
        <v>#N/A</v>
      </c>
      <c r="I125" s="70"/>
      <c r="J125" s="71"/>
      <c r="K125" s="6" t="s">
        <v>10</v>
      </c>
      <c r="L125" s="21" t="e">
        <f>VLOOKUP(L117,'Your Order'!$A:$O,10,FALSE)</f>
        <v>#N/A</v>
      </c>
    </row>
    <row r="126" spans="1:12" ht="18.75" customHeight="1" thickBot="1">
      <c r="A126" s="66"/>
      <c r="B126" s="67"/>
      <c r="C126" s="6" t="s">
        <v>12</v>
      </c>
      <c r="D126" s="12" t="e">
        <f>VLOOKUP(D117,'Your Order'!$A:$O,11,FALSE)</f>
        <v>#N/A</v>
      </c>
      <c r="E126" s="67"/>
      <c r="F126" s="67"/>
      <c r="G126" s="6" t="s">
        <v>12</v>
      </c>
      <c r="H126" s="12" t="e">
        <f>VLOOKUP(H117,'Your Order'!$A:$O,11,FALSE)</f>
        <v>#N/A</v>
      </c>
      <c r="I126" s="70"/>
      <c r="J126" s="71"/>
      <c r="K126" s="6" t="s">
        <v>12</v>
      </c>
      <c r="L126" s="19" t="e">
        <f>VLOOKUP(L117,'Your Order'!$A:$O,11,FALSE)</f>
        <v>#N/A</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e">
        <f>VLOOKUP(D117,'Your Order'!$A:$O,12,FALSE)</f>
        <v>#N/A</v>
      </c>
      <c r="E128" s="67"/>
      <c r="F128" s="67"/>
      <c r="G128" s="6" t="s">
        <v>4</v>
      </c>
      <c r="H128" s="60" t="e">
        <f>VLOOKUP(H117,'Your Order'!$A:$O,12,FALSE)</f>
        <v>#N/A</v>
      </c>
      <c r="I128" s="70"/>
      <c r="J128" s="71"/>
      <c r="K128" s="6" t="s">
        <v>4</v>
      </c>
      <c r="L128" s="61" t="e">
        <f>VLOOKUP(L117,'Your Order'!$A:$O,12,FALSE)</f>
        <v>#N/A</v>
      </c>
    </row>
    <row r="129" spans="1:12" ht="18.75" customHeight="1">
      <c r="A129" s="66"/>
      <c r="B129" s="67"/>
      <c r="C129" s="7" t="s">
        <v>5</v>
      </c>
      <c r="D129" s="8" t="e">
        <f>VLOOKUP(D117,'Your Order'!$A:$O,13,FALSE)</f>
        <v>#N/A</v>
      </c>
      <c r="E129" s="67"/>
      <c r="F129" s="67"/>
      <c r="G129" s="7" t="s">
        <v>5</v>
      </c>
      <c r="H129" s="8" t="e">
        <f>VLOOKUP(H117,'Your Order'!$A:$O,13,FALSE)</f>
        <v>#N/A</v>
      </c>
      <c r="I129" s="70"/>
      <c r="J129" s="71"/>
      <c r="K129" s="7" t="s">
        <v>5</v>
      </c>
      <c r="L129" s="20" t="e">
        <f>VLOOKUP(L117,'Your Order'!$A:$O,13,FALSE)</f>
        <v>#N/A</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c r="E131" s="67"/>
      <c r="F131" s="67"/>
      <c r="G131" s="4" t="s">
        <v>0</v>
      </c>
      <c r="H131" s="14"/>
      <c r="I131" s="70"/>
      <c r="J131" s="71"/>
      <c r="K131" s="4" t="s">
        <v>0</v>
      </c>
      <c r="L131" s="22"/>
    </row>
    <row r="132" spans="1:12" ht="18.75" customHeight="1">
      <c r="A132" s="66"/>
      <c r="B132" s="67"/>
      <c r="C132" s="4" t="s">
        <v>1</v>
      </c>
      <c r="D132" s="8" t="e">
        <f>VLOOKUP(D131,'Your Order'!$A:$O,2,FALSE)</f>
        <v>#N/A</v>
      </c>
      <c r="E132" s="67"/>
      <c r="F132" s="67"/>
      <c r="G132" s="4" t="s">
        <v>1</v>
      </c>
      <c r="H132" s="8" t="e">
        <f>VLOOKUP(H131,'Your Order'!$A:$O,2,FALSE)</f>
        <v>#N/A</v>
      </c>
      <c r="I132" s="70"/>
      <c r="J132" s="71"/>
      <c r="K132" s="4" t="s">
        <v>1</v>
      </c>
      <c r="L132" s="20" t="e">
        <f>VLOOKUP(L131,'Your Order'!$A:$O,2,FALSE)</f>
        <v>#N/A</v>
      </c>
    </row>
    <row r="133" spans="1:12" ht="18.75" customHeight="1">
      <c r="A133" s="66"/>
      <c r="B133" s="67"/>
      <c r="C133" s="4" t="s">
        <v>7</v>
      </c>
      <c r="D133" s="8" t="e">
        <f>VLOOKUP(D131,'Your Order'!$A:$O,3,FALSE)</f>
        <v>#N/A</v>
      </c>
      <c r="E133" s="67"/>
      <c r="F133" s="67"/>
      <c r="G133" s="4" t="s">
        <v>7</v>
      </c>
      <c r="H133" s="8" t="e">
        <f>VLOOKUP(H131,'Your Order'!$A:$O,3,FALSE)</f>
        <v>#N/A</v>
      </c>
      <c r="I133" s="70"/>
      <c r="J133" s="71"/>
      <c r="K133" s="4" t="s">
        <v>7</v>
      </c>
      <c r="L133" s="20" t="e">
        <f>VLOOKUP(L131,'Your Order'!$A:$O,3,FALSE)</f>
        <v>#N/A</v>
      </c>
    </row>
    <row r="134" spans="1:12">
      <c r="A134" s="66"/>
      <c r="B134" s="67"/>
      <c r="C134" s="4" t="s">
        <v>2</v>
      </c>
      <c r="D134" s="8" t="e">
        <f>VLOOKUP(D131,'Your Order'!$A:$O,5,FALSE)</f>
        <v>#N/A</v>
      </c>
      <c r="E134" s="67"/>
      <c r="F134" s="67"/>
      <c r="G134" s="4" t="s">
        <v>2</v>
      </c>
      <c r="H134" s="8" t="e">
        <f>VLOOKUP(H131,'Your Order'!$A:$O,5,FALSE)</f>
        <v>#N/A</v>
      </c>
      <c r="I134" s="70"/>
      <c r="J134" s="71"/>
      <c r="K134" s="4" t="s">
        <v>2</v>
      </c>
      <c r="L134" s="20" t="e">
        <f>VLOOKUP(L131,'Your Order'!$A:$O,5,FALSE)</f>
        <v>#N/A</v>
      </c>
    </row>
    <row r="135" spans="1:12" ht="18.75" customHeight="1">
      <c r="A135" s="66"/>
      <c r="B135" s="67"/>
      <c r="C135" s="4" t="s">
        <v>130</v>
      </c>
      <c r="D135" s="8" t="e">
        <f>VLOOKUP(D131,'Your Order'!$A:$O,6,FALSE)</f>
        <v>#N/A</v>
      </c>
      <c r="E135" s="67"/>
      <c r="F135" s="67"/>
      <c r="G135" s="4" t="s">
        <v>130</v>
      </c>
      <c r="H135" s="8" t="e">
        <f>VLOOKUP(H131,'Your Order'!$A:$O,6,FALSE)</f>
        <v>#N/A</v>
      </c>
      <c r="I135" s="70"/>
      <c r="J135" s="71"/>
      <c r="K135" s="4" t="s">
        <v>130</v>
      </c>
      <c r="L135" s="20" t="e">
        <f>VLOOKUP(L131,'Your Order'!$A:$O,6,FALSE)</f>
        <v>#N/A</v>
      </c>
    </row>
    <row r="136" spans="1:12" ht="18.75" customHeight="1">
      <c r="A136" s="66"/>
      <c r="B136" s="67"/>
      <c r="C136" s="4" t="s">
        <v>129</v>
      </c>
      <c r="D136" s="31" t="e">
        <f>VLOOKUP(D131,'Your Order'!$A:$O,7,FALSE)</f>
        <v>#N/A</v>
      </c>
      <c r="E136" s="67"/>
      <c r="F136" s="67"/>
      <c r="G136" s="4" t="s">
        <v>129</v>
      </c>
      <c r="H136" s="31" t="e">
        <f>VLOOKUP(H131,'Your Order'!$A:$O,7,FALSE)</f>
        <v>#N/A</v>
      </c>
      <c r="I136" s="70"/>
      <c r="J136" s="71"/>
      <c r="K136" s="4" t="s">
        <v>129</v>
      </c>
      <c r="L136" s="32" t="e">
        <f>VLOOKUP(L131,'Your Order'!$A:$O,7,FALSE)</f>
        <v>#N/A</v>
      </c>
    </row>
    <row r="137" spans="1:12" ht="18.75" customHeight="1">
      <c r="A137" s="66"/>
      <c r="B137" s="67"/>
      <c r="C137" s="4" t="s">
        <v>386</v>
      </c>
      <c r="D137" s="10" t="e">
        <f>VLOOKUP(D131,'Your Order'!$A:$O,8,FALSE)</f>
        <v>#N/A</v>
      </c>
      <c r="E137" s="67"/>
      <c r="F137" s="67"/>
      <c r="G137" s="4" t="s">
        <v>386</v>
      </c>
      <c r="H137" s="10" t="e">
        <f>VLOOKUP(H131,'Your Order'!$A:$O,8,FALSE)</f>
        <v>#N/A</v>
      </c>
      <c r="I137" s="70"/>
      <c r="J137" s="71"/>
      <c r="K137" s="4" t="s">
        <v>386</v>
      </c>
      <c r="L137" s="21" t="e">
        <f>VLOOKUP(L131,'Your Order'!$A:$O,8,FALSE)</f>
        <v>#N/A</v>
      </c>
    </row>
    <row r="138" spans="1:12" ht="18.75" customHeight="1">
      <c r="A138" s="66"/>
      <c r="B138" s="67"/>
      <c r="C138" s="6" t="s">
        <v>11</v>
      </c>
      <c r="D138" s="10" t="e">
        <f>VLOOKUP(D131,'Your Order'!$A:$O,9,FALSE)</f>
        <v>#N/A</v>
      </c>
      <c r="E138" s="67"/>
      <c r="F138" s="67"/>
      <c r="G138" s="6" t="s">
        <v>11</v>
      </c>
      <c r="H138" s="10" t="e">
        <f>VLOOKUP(H131,'Your Order'!$A:$O,9,FALSE)</f>
        <v>#N/A</v>
      </c>
      <c r="I138" s="70"/>
      <c r="J138" s="71"/>
      <c r="K138" s="6" t="s">
        <v>11</v>
      </c>
      <c r="L138" s="21" t="e">
        <f>VLOOKUP(L131,'Your Order'!$A:$O,9,FALSE)</f>
        <v>#N/A</v>
      </c>
    </row>
    <row r="139" spans="1:12" ht="18.75" customHeight="1">
      <c r="A139" s="66"/>
      <c r="B139" s="67"/>
      <c r="C139" s="6" t="s">
        <v>10</v>
      </c>
      <c r="D139" s="10" t="e">
        <f>VLOOKUP(D131,'Your Order'!$A:$O,10,FALSE)</f>
        <v>#N/A</v>
      </c>
      <c r="E139" s="67"/>
      <c r="F139" s="67"/>
      <c r="G139" s="6" t="s">
        <v>10</v>
      </c>
      <c r="H139" s="10" t="e">
        <f>VLOOKUP(H131,'Your Order'!$A:$O,10,FALSE)</f>
        <v>#N/A</v>
      </c>
      <c r="I139" s="70"/>
      <c r="J139" s="71"/>
      <c r="K139" s="6" t="s">
        <v>10</v>
      </c>
      <c r="L139" s="21" t="e">
        <f>VLOOKUP(L131,'Your Order'!$A:$O,10,FALSE)</f>
        <v>#N/A</v>
      </c>
    </row>
    <row r="140" spans="1:12" ht="18.75" customHeight="1" thickBot="1">
      <c r="A140" s="66"/>
      <c r="B140" s="67"/>
      <c r="C140" s="6" t="s">
        <v>12</v>
      </c>
      <c r="D140" s="12" t="e">
        <f>VLOOKUP(D131,'Your Order'!$A:$O,11,FALSE)</f>
        <v>#N/A</v>
      </c>
      <c r="E140" s="67"/>
      <c r="F140" s="67"/>
      <c r="G140" s="6" t="s">
        <v>12</v>
      </c>
      <c r="H140" s="12" t="e">
        <f>VLOOKUP(H131,'Your Order'!$A:$O,11,FALSE)</f>
        <v>#N/A</v>
      </c>
      <c r="I140" s="70"/>
      <c r="J140" s="71"/>
      <c r="K140" s="6" t="s">
        <v>12</v>
      </c>
      <c r="L140" s="19" t="e">
        <f>VLOOKUP(L131,'Your Order'!$A:$O,11,FALSE)</f>
        <v>#N/A</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e">
        <f>VLOOKUP(D131,'Your Order'!$A:$O,12,FALSE)</f>
        <v>#N/A</v>
      </c>
      <c r="E142" s="67"/>
      <c r="F142" s="67"/>
      <c r="G142" s="6" t="s">
        <v>4</v>
      </c>
      <c r="H142" s="60" t="e">
        <f>VLOOKUP(H131,'Your Order'!$A:$O,12,FALSE)</f>
        <v>#N/A</v>
      </c>
      <c r="I142" s="70"/>
      <c r="J142" s="71"/>
      <c r="K142" s="6" t="s">
        <v>4</v>
      </c>
      <c r="L142" s="61" t="e">
        <f>VLOOKUP(L131,'Your Order'!$A:$O,12,FALSE)</f>
        <v>#N/A</v>
      </c>
    </row>
    <row r="143" spans="1:12" ht="18.75" customHeight="1">
      <c r="A143" s="66"/>
      <c r="B143" s="67"/>
      <c r="C143" s="7" t="s">
        <v>5</v>
      </c>
      <c r="D143" s="8" t="e">
        <f>VLOOKUP(D131,'Your Order'!$A:$O,13,FALSE)</f>
        <v>#N/A</v>
      </c>
      <c r="E143" s="67"/>
      <c r="F143" s="67"/>
      <c r="G143" s="7" t="s">
        <v>5</v>
      </c>
      <c r="H143" s="8" t="e">
        <f>VLOOKUP(H131,'Your Order'!$A:$O,13,FALSE)</f>
        <v>#N/A</v>
      </c>
      <c r="I143" s="70"/>
      <c r="J143" s="71"/>
      <c r="K143" s="7" t="s">
        <v>5</v>
      </c>
      <c r="L143" s="20" t="e">
        <f>VLOOKUP(L131,'Your Order'!$A:$O,13,FALSE)</f>
        <v>#N/A</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c r="E145" s="67"/>
      <c r="F145" s="67"/>
      <c r="G145" s="4" t="s">
        <v>0</v>
      </c>
      <c r="H145" s="14"/>
      <c r="I145" s="70"/>
      <c r="J145" s="71"/>
      <c r="K145" s="4" t="s">
        <v>0</v>
      </c>
      <c r="L145" s="22"/>
    </row>
    <row r="146" spans="1:12" ht="18.75" customHeight="1">
      <c r="A146" s="66"/>
      <c r="B146" s="67"/>
      <c r="C146" s="4" t="s">
        <v>1</v>
      </c>
      <c r="D146" s="8" t="e">
        <f>VLOOKUP(D145,'Your Order'!$A:$O,2,FALSE)</f>
        <v>#N/A</v>
      </c>
      <c r="E146" s="67"/>
      <c r="F146" s="67"/>
      <c r="G146" s="4" t="s">
        <v>1</v>
      </c>
      <c r="H146" s="8" t="e">
        <f>VLOOKUP(H145,'Your Order'!$A:$O,2,FALSE)</f>
        <v>#N/A</v>
      </c>
      <c r="I146" s="70"/>
      <c r="J146" s="71"/>
      <c r="K146" s="4" t="s">
        <v>1</v>
      </c>
      <c r="L146" s="20" t="e">
        <f>VLOOKUP(L145,'Your Order'!$A:$O,2,FALSE)</f>
        <v>#N/A</v>
      </c>
    </row>
    <row r="147" spans="1:12" ht="18.75" customHeight="1">
      <c r="A147" s="66"/>
      <c r="B147" s="67"/>
      <c r="C147" s="4" t="s">
        <v>7</v>
      </c>
      <c r="D147" s="8" t="e">
        <f>VLOOKUP(D145,'Your Order'!$A:$O,3,FALSE)</f>
        <v>#N/A</v>
      </c>
      <c r="E147" s="67"/>
      <c r="F147" s="67"/>
      <c r="G147" s="4" t="s">
        <v>7</v>
      </c>
      <c r="H147" s="8" t="e">
        <f>VLOOKUP(H145,'Your Order'!$A:$O,3,FALSE)</f>
        <v>#N/A</v>
      </c>
      <c r="I147" s="70"/>
      <c r="J147" s="71"/>
      <c r="K147" s="4" t="s">
        <v>7</v>
      </c>
      <c r="L147" s="20" t="e">
        <f>VLOOKUP(L145,'Your Order'!$A:$O,3,FALSE)</f>
        <v>#N/A</v>
      </c>
    </row>
    <row r="148" spans="1:12">
      <c r="A148" s="66"/>
      <c r="B148" s="67"/>
      <c r="C148" s="4" t="s">
        <v>2</v>
      </c>
      <c r="D148" s="8" t="e">
        <f>VLOOKUP(D145,'Your Order'!$A:$O,5,FALSE)</f>
        <v>#N/A</v>
      </c>
      <c r="E148" s="67"/>
      <c r="F148" s="67"/>
      <c r="G148" s="4" t="s">
        <v>2</v>
      </c>
      <c r="H148" s="8" t="e">
        <f>VLOOKUP(H145,'Your Order'!$A:$O,5,FALSE)</f>
        <v>#N/A</v>
      </c>
      <c r="I148" s="70"/>
      <c r="J148" s="71"/>
      <c r="K148" s="4" t="s">
        <v>2</v>
      </c>
      <c r="L148" s="20" t="e">
        <f>VLOOKUP(L145,'Your Order'!$A:$O,5,FALSE)</f>
        <v>#N/A</v>
      </c>
    </row>
    <row r="149" spans="1:12" ht="18.75" customHeight="1">
      <c r="A149" s="66"/>
      <c r="B149" s="67"/>
      <c r="C149" s="4" t="s">
        <v>130</v>
      </c>
      <c r="D149" s="8" t="e">
        <f>VLOOKUP(D145,'Your Order'!$A:$O,6,FALSE)</f>
        <v>#N/A</v>
      </c>
      <c r="E149" s="67"/>
      <c r="F149" s="67"/>
      <c r="G149" s="4" t="s">
        <v>130</v>
      </c>
      <c r="H149" s="8" t="e">
        <f>VLOOKUP(H145,'Your Order'!$A:$O,6,FALSE)</f>
        <v>#N/A</v>
      </c>
      <c r="I149" s="70"/>
      <c r="J149" s="71"/>
      <c r="K149" s="4" t="s">
        <v>130</v>
      </c>
      <c r="L149" s="20" t="e">
        <f>VLOOKUP(L145,'Your Order'!$A:$O,6,FALSE)</f>
        <v>#N/A</v>
      </c>
    </row>
    <row r="150" spans="1:12" ht="18.75" customHeight="1">
      <c r="A150" s="66"/>
      <c r="B150" s="67"/>
      <c r="C150" s="4" t="s">
        <v>129</v>
      </c>
      <c r="D150" s="31" t="e">
        <f>VLOOKUP(D145,'Your Order'!$A:$O,7,FALSE)</f>
        <v>#N/A</v>
      </c>
      <c r="E150" s="67"/>
      <c r="F150" s="67"/>
      <c r="G150" s="4" t="s">
        <v>129</v>
      </c>
      <c r="H150" s="31" t="e">
        <f>VLOOKUP(H145,'Your Order'!$A:$O,7,FALSE)</f>
        <v>#N/A</v>
      </c>
      <c r="I150" s="70"/>
      <c r="J150" s="71"/>
      <c r="K150" s="4" t="s">
        <v>129</v>
      </c>
      <c r="L150" s="32" t="e">
        <f>VLOOKUP(L145,'Your Order'!$A:$O,7,FALSE)</f>
        <v>#N/A</v>
      </c>
    </row>
    <row r="151" spans="1:12" ht="18.75" customHeight="1">
      <c r="A151" s="66"/>
      <c r="B151" s="67"/>
      <c r="C151" s="4" t="s">
        <v>386</v>
      </c>
      <c r="D151" s="10" t="e">
        <f>VLOOKUP(D145,'Your Order'!$A:$O,8,FALSE)</f>
        <v>#N/A</v>
      </c>
      <c r="E151" s="67"/>
      <c r="F151" s="67"/>
      <c r="G151" s="4" t="s">
        <v>386</v>
      </c>
      <c r="H151" s="10" t="e">
        <f>VLOOKUP(H145,'Your Order'!$A:$O,8,FALSE)</f>
        <v>#N/A</v>
      </c>
      <c r="I151" s="70"/>
      <c r="J151" s="71"/>
      <c r="K151" s="4" t="s">
        <v>386</v>
      </c>
      <c r="L151" s="21" t="e">
        <f>VLOOKUP(L145,'Your Order'!$A:$O,8,FALSE)</f>
        <v>#N/A</v>
      </c>
    </row>
    <row r="152" spans="1:12" ht="18.75" customHeight="1">
      <c r="A152" s="66"/>
      <c r="B152" s="67"/>
      <c r="C152" s="6" t="s">
        <v>11</v>
      </c>
      <c r="D152" s="10" t="e">
        <f>VLOOKUP(D145,'Your Order'!$A:$O,9,FALSE)</f>
        <v>#N/A</v>
      </c>
      <c r="E152" s="67"/>
      <c r="F152" s="67"/>
      <c r="G152" s="6" t="s">
        <v>11</v>
      </c>
      <c r="H152" s="10" t="e">
        <f>VLOOKUP(H145,'Your Order'!$A:$O,9,FALSE)</f>
        <v>#N/A</v>
      </c>
      <c r="I152" s="70"/>
      <c r="J152" s="71"/>
      <c r="K152" s="6" t="s">
        <v>11</v>
      </c>
      <c r="L152" s="21" t="e">
        <f>VLOOKUP(L145,'Your Order'!$A:$O,9,FALSE)</f>
        <v>#N/A</v>
      </c>
    </row>
    <row r="153" spans="1:12" ht="18.75" customHeight="1">
      <c r="A153" s="66"/>
      <c r="B153" s="67"/>
      <c r="C153" s="6" t="s">
        <v>10</v>
      </c>
      <c r="D153" s="10" t="e">
        <f>VLOOKUP(D145,'Your Order'!$A:$O,10,FALSE)</f>
        <v>#N/A</v>
      </c>
      <c r="E153" s="67"/>
      <c r="F153" s="67"/>
      <c r="G153" s="6" t="s">
        <v>10</v>
      </c>
      <c r="H153" s="10" t="e">
        <f>VLOOKUP(H145,'Your Order'!$A:$O,10,FALSE)</f>
        <v>#N/A</v>
      </c>
      <c r="I153" s="70"/>
      <c r="J153" s="71"/>
      <c r="K153" s="6" t="s">
        <v>10</v>
      </c>
      <c r="L153" s="21" t="e">
        <f>VLOOKUP(L145,'Your Order'!$A:$O,10,FALSE)</f>
        <v>#N/A</v>
      </c>
    </row>
    <row r="154" spans="1:12" ht="18.75" customHeight="1" thickBot="1">
      <c r="A154" s="66"/>
      <c r="B154" s="67"/>
      <c r="C154" s="6" t="s">
        <v>12</v>
      </c>
      <c r="D154" s="12" t="e">
        <f>VLOOKUP(D145,'Your Order'!$A:$O,11,FALSE)</f>
        <v>#N/A</v>
      </c>
      <c r="E154" s="67"/>
      <c r="F154" s="67"/>
      <c r="G154" s="6" t="s">
        <v>12</v>
      </c>
      <c r="H154" s="12" t="e">
        <f>VLOOKUP(H145,'Your Order'!$A:$O,11,FALSE)</f>
        <v>#N/A</v>
      </c>
      <c r="I154" s="70"/>
      <c r="J154" s="71"/>
      <c r="K154" s="6" t="s">
        <v>12</v>
      </c>
      <c r="L154" s="19" t="e">
        <f>VLOOKUP(L145,'Your Order'!$A:$O,11,FALSE)</f>
        <v>#N/A</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e">
        <f>VLOOKUP(D145,'Your Order'!$A:$O,12,FALSE)</f>
        <v>#N/A</v>
      </c>
      <c r="E156" s="67"/>
      <c r="F156" s="67"/>
      <c r="G156" s="6" t="s">
        <v>4</v>
      </c>
      <c r="H156" s="60" t="e">
        <f>VLOOKUP(H145,'Your Order'!$A:$O,12,FALSE)</f>
        <v>#N/A</v>
      </c>
      <c r="I156" s="70"/>
      <c r="J156" s="71"/>
      <c r="K156" s="6" t="s">
        <v>4</v>
      </c>
      <c r="L156" s="61" t="e">
        <f>VLOOKUP(L145,'Your Order'!$A:$O,12,FALSE)</f>
        <v>#N/A</v>
      </c>
    </row>
    <row r="157" spans="1:12" ht="18.75" customHeight="1">
      <c r="A157" s="66"/>
      <c r="B157" s="67"/>
      <c r="C157" s="36" t="s">
        <v>5</v>
      </c>
      <c r="D157" s="8" t="e">
        <f>VLOOKUP(D145,'Your Order'!$A:$O,13,FALSE)</f>
        <v>#N/A</v>
      </c>
      <c r="E157" s="67"/>
      <c r="F157" s="67"/>
      <c r="G157" s="36" t="s">
        <v>5</v>
      </c>
      <c r="H157" s="8" t="e">
        <f>VLOOKUP(H145,'Your Order'!$A:$O,13,FALSE)</f>
        <v>#N/A</v>
      </c>
      <c r="I157" s="70"/>
      <c r="J157" s="71"/>
      <c r="K157" s="36" t="s">
        <v>5</v>
      </c>
      <c r="L157" s="20" t="e">
        <f>VLOOKUP(L145,'Your Order'!$A:$O,13,FALSE)</f>
        <v>#N/A</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c r="E159" s="67"/>
      <c r="F159" s="67"/>
      <c r="G159" s="37" t="s">
        <v>0</v>
      </c>
      <c r="H159" s="14"/>
      <c r="I159" s="70"/>
      <c r="J159" s="71"/>
      <c r="K159" s="37" t="s">
        <v>0</v>
      </c>
      <c r="L159" s="22"/>
    </row>
    <row r="160" spans="1:12" ht="18.75" customHeight="1">
      <c r="A160" s="66"/>
      <c r="B160" s="67"/>
      <c r="C160" s="4" t="s">
        <v>1</v>
      </c>
      <c r="D160" s="8" t="e">
        <f>VLOOKUP(D159,'Your Order'!$A:$O,2,FALSE)</f>
        <v>#N/A</v>
      </c>
      <c r="E160" s="67"/>
      <c r="F160" s="67"/>
      <c r="G160" s="4" t="s">
        <v>1</v>
      </c>
      <c r="H160" s="8" t="e">
        <f>VLOOKUP(H159,'Your Order'!$A:$O,2,FALSE)</f>
        <v>#N/A</v>
      </c>
      <c r="I160" s="70"/>
      <c r="J160" s="71"/>
      <c r="K160" s="4" t="s">
        <v>1</v>
      </c>
      <c r="L160" s="20" t="e">
        <f>VLOOKUP(L159,'Your Order'!$A:$O,2,FALSE)</f>
        <v>#N/A</v>
      </c>
    </row>
    <row r="161" spans="1:12" ht="18.75" customHeight="1">
      <c r="A161" s="66"/>
      <c r="B161" s="67"/>
      <c r="C161" s="4" t="s">
        <v>7</v>
      </c>
      <c r="D161" s="8" t="e">
        <f>VLOOKUP(D159,'Your Order'!$A:$O,3,FALSE)</f>
        <v>#N/A</v>
      </c>
      <c r="E161" s="67"/>
      <c r="F161" s="67"/>
      <c r="G161" s="4" t="s">
        <v>7</v>
      </c>
      <c r="H161" s="8" t="e">
        <f>VLOOKUP(H159,'Your Order'!$A:$O,3,FALSE)</f>
        <v>#N/A</v>
      </c>
      <c r="I161" s="70"/>
      <c r="J161" s="71"/>
      <c r="K161" s="4" t="s">
        <v>7</v>
      </c>
      <c r="L161" s="20" t="e">
        <f>VLOOKUP(L159,'Your Order'!$A:$O,3,FALSE)</f>
        <v>#N/A</v>
      </c>
    </row>
    <row r="162" spans="1:12">
      <c r="A162" s="66"/>
      <c r="B162" s="67"/>
      <c r="C162" s="4" t="s">
        <v>2</v>
      </c>
      <c r="D162" s="8" t="e">
        <f>VLOOKUP(D159,'Your Order'!$A:$O,5,FALSE)</f>
        <v>#N/A</v>
      </c>
      <c r="E162" s="67"/>
      <c r="F162" s="67"/>
      <c r="G162" s="4" t="s">
        <v>2</v>
      </c>
      <c r="H162" s="8" t="e">
        <f>VLOOKUP(H159,'Your Order'!$A:$O,5,FALSE)</f>
        <v>#N/A</v>
      </c>
      <c r="I162" s="70"/>
      <c r="J162" s="71"/>
      <c r="K162" s="4" t="s">
        <v>2</v>
      </c>
      <c r="L162" s="20" t="e">
        <f>VLOOKUP(L159,'Your Order'!$A:$O,5,FALSE)</f>
        <v>#N/A</v>
      </c>
    </row>
    <row r="163" spans="1:12" ht="18.75" customHeight="1">
      <c r="A163" s="66"/>
      <c r="B163" s="67"/>
      <c r="C163" s="4" t="s">
        <v>130</v>
      </c>
      <c r="D163" s="8" t="e">
        <f>VLOOKUP(D159,'Your Order'!$A:$O,6,FALSE)</f>
        <v>#N/A</v>
      </c>
      <c r="E163" s="67"/>
      <c r="F163" s="67"/>
      <c r="G163" s="4" t="s">
        <v>130</v>
      </c>
      <c r="H163" s="8" t="e">
        <f>VLOOKUP(H159,'Your Order'!$A:$O,6,FALSE)</f>
        <v>#N/A</v>
      </c>
      <c r="I163" s="70"/>
      <c r="J163" s="71"/>
      <c r="K163" s="4" t="s">
        <v>130</v>
      </c>
      <c r="L163" s="20" t="e">
        <f>VLOOKUP(L159,'Your Order'!$A:$O,6,FALSE)</f>
        <v>#N/A</v>
      </c>
    </row>
    <row r="164" spans="1:12" ht="18.75" customHeight="1">
      <c r="A164" s="66"/>
      <c r="B164" s="67"/>
      <c r="C164" s="4" t="s">
        <v>129</v>
      </c>
      <c r="D164" s="31" t="e">
        <f>VLOOKUP(D159,'Your Order'!$A:$O,7,FALSE)</f>
        <v>#N/A</v>
      </c>
      <c r="E164" s="67"/>
      <c r="F164" s="67"/>
      <c r="G164" s="4" t="s">
        <v>129</v>
      </c>
      <c r="H164" s="31" t="e">
        <f>VLOOKUP(H159,'Your Order'!$A:$O,7,FALSE)</f>
        <v>#N/A</v>
      </c>
      <c r="I164" s="70"/>
      <c r="J164" s="71"/>
      <c r="K164" s="4" t="s">
        <v>129</v>
      </c>
      <c r="L164" s="32" t="e">
        <f>VLOOKUP(L159,'Your Order'!$A:$O,7,FALSE)</f>
        <v>#N/A</v>
      </c>
    </row>
    <row r="165" spans="1:12" ht="18.75" customHeight="1">
      <c r="A165" s="66"/>
      <c r="B165" s="67"/>
      <c r="C165" s="4" t="s">
        <v>386</v>
      </c>
      <c r="D165" s="10" t="e">
        <f>VLOOKUP(D159,'Your Order'!$A:$O,8,FALSE)</f>
        <v>#N/A</v>
      </c>
      <c r="E165" s="67"/>
      <c r="F165" s="67"/>
      <c r="G165" s="4" t="s">
        <v>386</v>
      </c>
      <c r="H165" s="10" t="e">
        <f>VLOOKUP(H159,'Your Order'!$A:$O,8,FALSE)</f>
        <v>#N/A</v>
      </c>
      <c r="I165" s="70"/>
      <c r="J165" s="71"/>
      <c r="K165" s="4" t="s">
        <v>386</v>
      </c>
      <c r="L165" s="21" t="e">
        <f>VLOOKUP(L159,'Your Order'!$A:$O,8,FALSE)</f>
        <v>#N/A</v>
      </c>
    </row>
    <row r="166" spans="1:12" ht="18.75" customHeight="1">
      <c r="A166" s="66"/>
      <c r="B166" s="67"/>
      <c r="C166" s="6" t="s">
        <v>11</v>
      </c>
      <c r="D166" s="10" t="e">
        <f>VLOOKUP(D159,'Your Order'!$A:$O,9,FALSE)</f>
        <v>#N/A</v>
      </c>
      <c r="E166" s="67"/>
      <c r="F166" s="67"/>
      <c r="G166" s="6" t="s">
        <v>11</v>
      </c>
      <c r="H166" s="10" t="e">
        <f>VLOOKUP(H159,'Your Order'!$A:$O,9,FALSE)</f>
        <v>#N/A</v>
      </c>
      <c r="I166" s="70"/>
      <c r="J166" s="71"/>
      <c r="K166" s="6" t="s">
        <v>11</v>
      </c>
      <c r="L166" s="21" t="e">
        <f>VLOOKUP(L159,'Your Order'!$A:$O,9,FALSE)</f>
        <v>#N/A</v>
      </c>
    </row>
    <row r="167" spans="1:12" ht="18.75" customHeight="1">
      <c r="A167" s="66"/>
      <c r="B167" s="67"/>
      <c r="C167" s="6" t="s">
        <v>10</v>
      </c>
      <c r="D167" s="10" t="e">
        <f>VLOOKUP(D159,'Your Order'!$A:$O,10,FALSE)</f>
        <v>#N/A</v>
      </c>
      <c r="E167" s="67"/>
      <c r="F167" s="67"/>
      <c r="G167" s="6" t="s">
        <v>10</v>
      </c>
      <c r="H167" s="10" t="e">
        <f>VLOOKUP(H159,'Your Order'!$A:$O,10,FALSE)</f>
        <v>#N/A</v>
      </c>
      <c r="I167" s="70"/>
      <c r="J167" s="71"/>
      <c r="K167" s="6" t="s">
        <v>10</v>
      </c>
      <c r="L167" s="21" t="e">
        <f>VLOOKUP(L159,'Your Order'!$A:$O,10,FALSE)</f>
        <v>#N/A</v>
      </c>
    </row>
    <row r="168" spans="1:12" ht="18.75" customHeight="1" thickBot="1">
      <c r="A168" s="66"/>
      <c r="B168" s="67"/>
      <c r="C168" s="6" t="s">
        <v>12</v>
      </c>
      <c r="D168" s="12" t="e">
        <f>VLOOKUP(D159,'Your Order'!$A:$O,11,FALSE)</f>
        <v>#N/A</v>
      </c>
      <c r="E168" s="67"/>
      <c r="F168" s="67"/>
      <c r="G168" s="6" t="s">
        <v>12</v>
      </c>
      <c r="H168" s="12" t="e">
        <f>VLOOKUP(H159,'Your Order'!$A:$O,11,FALSE)</f>
        <v>#N/A</v>
      </c>
      <c r="I168" s="70"/>
      <c r="J168" s="71"/>
      <c r="K168" s="6" t="s">
        <v>12</v>
      </c>
      <c r="L168" s="19" t="e">
        <f>VLOOKUP(L159,'Your Order'!$A:$O,11,FALSE)</f>
        <v>#N/A</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e">
        <f>VLOOKUP(D159,'Your Order'!$A:$O,12,FALSE)</f>
        <v>#N/A</v>
      </c>
      <c r="E170" s="67"/>
      <c r="F170" s="67"/>
      <c r="G170" s="6" t="s">
        <v>4</v>
      </c>
      <c r="H170" s="60" t="e">
        <f>VLOOKUP(H159,'Your Order'!$A:$O,12,FALSE)</f>
        <v>#N/A</v>
      </c>
      <c r="I170" s="70"/>
      <c r="J170" s="71"/>
      <c r="K170" s="6" t="s">
        <v>4</v>
      </c>
      <c r="L170" s="61" t="e">
        <f>VLOOKUP(L159,'Your Order'!$A:$O,12,FALSE)</f>
        <v>#N/A</v>
      </c>
    </row>
    <row r="171" spans="1:12" ht="18.75" customHeight="1" thickBot="1">
      <c r="A171" s="68"/>
      <c r="B171" s="69"/>
      <c r="C171" s="15" t="s">
        <v>5</v>
      </c>
      <c r="D171" s="16" t="e">
        <f>VLOOKUP(D159,'Your Order'!$A:$O,13,FALSE)</f>
        <v>#N/A</v>
      </c>
      <c r="E171" s="69"/>
      <c r="F171" s="69"/>
      <c r="G171" s="15" t="s">
        <v>5</v>
      </c>
      <c r="H171" s="16" t="e">
        <f>VLOOKUP(H159,'Your Order'!$A:$O,13,FALSE)</f>
        <v>#N/A</v>
      </c>
      <c r="I171" s="72"/>
      <c r="J171" s="73"/>
      <c r="K171" s="15" t="s">
        <v>5</v>
      </c>
      <c r="L171" s="23" t="e">
        <f>VLOOKUP(L159,'Your Order'!$A:$O,13,FALSE)</f>
        <v>#N/A</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c r="E174" s="67"/>
      <c r="F174" s="67"/>
      <c r="G174" s="4" t="s">
        <v>0</v>
      </c>
      <c r="H174" s="14"/>
      <c r="I174" s="70"/>
      <c r="J174" s="71"/>
      <c r="K174" s="4" t="s">
        <v>0</v>
      </c>
      <c r="L174" s="22"/>
    </row>
    <row r="175" spans="1:12" ht="18.75" customHeight="1">
      <c r="A175" s="66"/>
      <c r="B175" s="67"/>
      <c r="C175" s="4" t="s">
        <v>1</v>
      </c>
      <c r="D175" s="8" t="e">
        <f>VLOOKUP(D174,'Your Order'!$A:$O,2,FALSE)</f>
        <v>#N/A</v>
      </c>
      <c r="E175" s="67"/>
      <c r="F175" s="67"/>
      <c r="G175" s="4" t="s">
        <v>1</v>
      </c>
      <c r="H175" s="8" t="e">
        <f>VLOOKUP(H174,'Your Order'!$A:$O,2,FALSE)</f>
        <v>#N/A</v>
      </c>
      <c r="I175" s="70"/>
      <c r="J175" s="71"/>
      <c r="K175" s="4" t="s">
        <v>1</v>
      </c>
      <c r="L175" s="20" t="e">
        <f>VLOOKUP(L174,'Your Order'!$A:$O,2,FALSE)</f>
        <v>#N/A</v>
      </c>
    </row>
    <row r="176" spans="1:12" ht="18.75" customHeight="1">
      <c r="A176" s="66"/>
      <c r="B176" s="67"/>
      <c r="C176" s="4" t="s">
        <v>7</v>
      </c>
      <c r="D176" s="8" t="e">
        <f>VLOOKUP(D174,'Your Order'!$A:$O,3,FALSE)</f>
        <v>#N/A</v>
      </c>
      <c r="E176" s="67"/>
      <c r="F176" s="67"/>
      <c r="G176" s="4" t="s">
        <v>7</v>
      </c>
      <c r="H176" s="8" t="e">
        <f>VLOOKUP(H174,'Your Order'!$A:$O,3,FALSE)</f>
        <v>#N/A</v>
      </c>
      <c r="I176" s="70"/>
      <c r="J176" s="71"/>
      <c r="K176" s="4" t="s">
        <v>7</v>
      </c>
      <c r="L176" s="20" t="e">
        <f>VLOOKUP(L174,'Your Order'!$A:$O,3,FALSE)</f>
        <v>#N/A</v>
      </c>
    </row>
    <row r="177" spans="1:12">
      <c r="A177" s="66"/>
      <c r="B177" s="67"/>
      <c r="C177" s="4" t="s">
        <v>2</v>
      </c>
      <c r="D177" s="8" t="e">
        <f>VLOOKUP(D174,'Your Order'!$A:$O,5,FALSE)</f>
        <v>#N/A</v>
      </c>
      <c r="E177" s="67"/>
      <c r="F177" s="67"/>
      <c r="G177" s="4" t="s">
        <v>2</v>
      </c>
      <c r="H177" s="8" t="e">
        <f>VLOOKUP(H174,'Your Order'!$A:$O,5,FALSE)</f>
        <v>#N/A</v>
      </c>
      <c r="I177" s="70"/>
      <c r="J177" s="71"/>
      <c r="K177" s="4" t="s">
        <v>2</v>
      </c>
      <c r="L177" s="20" t="e">
        <f>VLOOKUP(L174,'Your Order'!$A:$O,5,FALSE)</f>
        <v>#N/A</v>
      </c>
    </row>
    <row r="178" spans="1:12" ht="18.75" customHeight="1">
      <c r="A178" s="66"/>
      <c r="B178" s="67"/>
      <c r="C178" s="4" t="s">
        <v>130</v>
      </c>
      <c r="D178" s="8" t="e">
        <f>VLOOKUP(D174,'Your Order'!$A:$O,6,FALSE)</f>
        <v>#N/A</v>
      </c>
      <c r="E178" s="67"/>
      <c r="F178" s="67"/>
      <c r="G178" s="4" t="s">
        <v>130</v>
      </c>
      <c r="H178" s="8" t="e">
        <f>VLOOKUP(H174,'Your Order'!$A:$O,6,FALSE)</f>
        <v>#N/A</v>
      </c>
      <c r="I178" s="70"/>
      <c r="J178" s="71"/>
      <c r="K178" s="4" t="s">
        <v>130</v>
      </c>
      <c r="L178" s="20" t="e">
        <f>VLOOKUP(L174,'Your Order'!$A:$O,6,FALSE)</f>
        <v>#N/A</v>
      </c>
    </row>
    <row r="179" spans="1:12" ht="18.75" customHeight="1">
      <c r="A179" s="66"/>
      <c r="B179" s="67"/>
      <c r="C179" s="4" t="s">
        <v>129</v>
      </c>
      <c r="D179" s="31" t="e">
        <f>VLOOKUP(D174,'Your Order'!$A:$O,7,FALSE)</f>
        <v>#N/A</v>
      </c>
      <c r="E179" s="67"/>
      <c r="F179" s="67"/>
      <c r="G179" s="4" t="s">
        <v>129</v>
      </c>
      <c r="H179" s="31" t="e">
        <f>VLOOKUP(H174,'Your Order'!$A:$O,7,FALSE)</f>
        <v>#N/A</v>
      </c>
      <c r="I179" s="70"/>
      <c r="J179" s="71"/>
      <c r="K179" s="4" t="s">
        <v>129</v>
      </c>
      <c r="L179" s="32" t="e">
        <f>VLOOKUP(L174,'Your Order'!$A:$O,7,FALSE)</f>
        <v>#N/A</v>
      </c>
    </row>
    <row r="180" spans="1:12" ht="18.75" customHeight="1">
      <c r="A180" s="66"/>
      <c r="B180" s="67"/>
      <c r="C180" s="4" t="s">
        <v>386</v>
      </c>
      <c r="D180" s="10" t="e">
        <f>VLOOKUP(D174,'Your Order'!$A:$O,8,FALSE)</f>
        <v>#N/A</v>
      </c>
      <c r="E180" s="67"/>
      <c r="F180" s="67"/>
      <c r="G180" s="4" t="s">
        <v>386</v>
      </c>
      <c r="H180" s="10" t="e">
        <f>VLOOKUP(H174,'Your Order'!$A:$O,8,FALSE)</f>
        <v>#N/A</v>
      </c>
      <c r="I180" s="70"/>
      <c r="J180" s="71"/>
      <c r="K180" s="4" t="s">
        <v>386</v>
      </c>
      <c r="L180" s="21" t="e">
        <f>VLOOKUP(L174,'Your Order'!$A:$O,8,FALSE)</f>
        <v>#N/A</v>
      </c>
    </row>
    <row r="181" spans="1:12" ht="18.75" customHeight="1">
      <c r="A181" s="66"/>
      <c r="B181" s="67"/>
      <c r="C181" s="6" t="s">
        <v>11</v>
      </c>
      <c r="D181" s="10" t="e">
        <f>VLOOKUP(D174,'Your Order'!$A:$O,9,FALSE)</f>
        <v>#N/A</v>
      </c>
      <c r="E181" s="67"/>
      <c r="F181" s="67"/>
      <c r="G181" s="6" t="s">
        <v>11</v>
      </c>
      <c r="H181" s="10" t="e">
        <f>VLOOKUP(H174,'Your Order'!$A:$O,9,FALSE)</f>
        <v>#N/A</v>
      </c>
      <c r="I181" s="70"/>
      <c r="J181" s="71"/>
      <c r="K181" s="6" t="s">
        <v>11</v>
      </c>
      <c r="L181" s="21" t="e">
        <f>VLOOKUP(L174,'Your Order'!$A:$O,9,FALSE)</f>
        <v>#N/A</v>
      </c>
    </row>
    <row r="182" spans="1:12" ht="18.75" customHeight="1">
      <c r="A182" s="66"/>
      <c r="B182" s="67"/>
      <c r="C182" s="6" t="s">
        <v>10</v>
      </c>
      <c r="D182" s="10" t="e">
        <f>VLOOKUP(D174,'Your Order'!$A:$O,10,FALSE)</f>
        <v>#N/A</v>
      </c>
      <c r="E182" s="67"/>
      <c r="F182" s="67"/>
      <c r="G182" s="6" t="s">
        <v>10</v>
      </c>
      <c r="H182" s="10" t="e">
        <f>VLOOKUP(H174,'Your Order'!$A:$O,10,FALSE)</f>
        <v>#N/A</v>
      </c>
      <c r="I182" s="70"/>
      <c r="J182" s="71"/>
      <c r="K182" s="6" t="s">
        <v>10</v>
      </c>
      <c r="L182" s="21" t="e">
        <f>VLOOKUP(L174,'Your Order'!$A:$O,10,FALSE)</f>
        <v>#N/A</v>
      </c>
    </row>
    <row r="183" spans="1:12" ht="18.75" customHeight="1" thickBot="1">
      <c r="A183" s="66"/>
      <c r="B183" s="67"/>
      <c r="C183" s="6" t="s">
        <v>12</v>
      </c>
      <c r="D183" s="12" t="e">
        <f>VLOOKUP(D174,'Your Order'!$A:$O,11,FALSE)</f>
        <v>#N/A</v>
      </c>
      <c r="E183" s="67"/>
      <c r="F183" s="67"/>
      <c r="G183" s="6" t="s">
        <v>12</v>
      </c>
      <c r="H183" s="12" t="e">
        <f>VLOOKUP(H174,'Your Order'!$A:$O,11,FALSE)</f>
        <v>#N/A</v>
      </c>
      <c r="I183" s="70"/>
      <c r="J183" s="71"/>
      <c r="K183" s="6" t="s">
        <v>12</v>
      </c>
      <c r="L183" s="19" t="e">
        <f>VLOOKUP(L174,'Your Order'!$A:$O,11,FALSE)</f>
        <v>#N/A</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e">
        <f>VLOOKUP(D174,'Your Order'!$A:$O,12,FALSE)</f>
        <v>#N/A</v>
      </c>
      <c r="E185" s="67"/>
      <c r="F185" s="67"/>
      <c r="G185" s="6" t="s">
        <v>4</v>
      </c>
      <c r="H185" s="60" t="e">
        <f>VLOOKUP(H174,'Your Order'!$A:$O,12,FALSE)</f>
        <v>#N/A</v>
      </c>
      <c r="I185" s="70"/>
      <c r="J185" s="71"/>
      <c r="K185" s="6" t="s">
        <v>4</v>
      </c>
      <c r="L185" s="61" t="e">
        <f>VLOOKUP(L174,'Your Order'!$A:$O,12,FALSE)</f>
        <v>#N/A</v>
      </c>
    </row>
    <row r="186" spans="1:12" ht="18.75" customHeight="1">
      <c r="A186" s="66"/>
      <c r="B186" s="67"/>
      <c r="C186" s="7" t="s">
        <v>5</v>
      </c>
      <c r="D186" s="8" t="e">
        <f>VLOOKUP(D174,'Your Order'!$A:$O,13,FALSE)</f>
        <v>#N/A</v>
      </c>
      <c r="E186" s="67"/>
      <c r="F186" s="67"/>
      <c r="G186" s="7" t="s">
        <v>5</v>
      </c>
      <c r="H186" s="8" t="e">
        <f>VLOOKUP(H174,'Your Order'!$A:$O,13,FALSE)</f>
        <v>#N/A</v>
      </c>
      <c r="I186" s="70"/>
      <c r="J186" s="71"/>
      <c r="K186" s="7" t="s">
        <v>5</v>
      </c>
      <c r="L186" s="20" t="e">
        <f>VLOOKUP(L174,'Your Order'!$A:$O,13,FALSE)</f>
        <v>#N/A</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c r="E188" s="67"/>
      <c r="F188" s="67"/>
      <c r="G188" s="4" t="s">
        <v>0</v>
      </c>
      <c r="H188" s="14"/>
      <c r="I188" s="70"/>
      <c r="J188" s="71"/>
      <c r="K188" s="4" t="s">
        <v>0</v>
      </c>
      <c r="L188" s="22"/>
    </row>
    <row r="189" spans="1:12" ht="18.75" customHeight="1">
      <c r="A189" s="66"/>
      <c r="B189" s="67"/>
      <c r="C189" s="4" t="s">
        <v>1</v>
      </c>
      <c r="D189" s="8" t="e">
        <f>VLOOKUP(D188,'Your Order'!$A:$O,2,FALSE)</f>
        <v>#N/A</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t="e">
        <f>VLOOKUP(D188,'Your Order'!$A:$O,3,FALSE)</f>
        <v>#N/A</v>
      </c>
      <c r="E190" s="67"/>
      <c r="F190" s="67"/>
      <c r="G190" s="4" t="s">
        <v>7</v>
      </c>
      <c r="H190" s="8" t="e">
        <f>VLOOKUP(H188,'Your Order'!$A:$O,3,FALSE)</f>
        <v>#N/A</v>
      </c>
      <c r="I190" s="70"/>
      <c r="J190" s="71"/>
      <c r="K190" s="4" t="s">
        <v>7</v>
      </c>
      <c r="L190" s="20" t="e">
        <f>VLOOKUP(L188,'Your Order'!$A:$O,3,FALSE)</f>
        <v>#N/A</v>
      </c>
    </row>
    <row r="191" spans="1:12">
      <c r="A191" s="66"/>
      <c r="B191" s="67"/>
      <c r="C191" s="4" t="s">
        <v>2</v>
      </c>
      <c r="D191" s="8" t="e">
        <f>VLOOKUP(D188,'Your Order'!$A:$O,5,FALSE)</f>
        <v>#N/A</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e">
        <f>VLOOKUP(D188,'Your Order'!$A:$O,6,FALSE)</f>
        <v>#N/A</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t="e">
        <f>VLOOKUP(D188,'Your Order'!$A:$O,7,FALSE)</f>
        <v>#N/A</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10" t="e">
        <f>VLOOKUP(D188,'Your Order'!$A:$O,8,FALSE)</f>
        <v>#N/A</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10" t="e">
        <f>VLOOKUP(D188,'Your Order'!$A:$O,9,FALSE)</f>
        <v>#N/A</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10" t="e">
        <f>VLOOKUP(D188,'Your Order'!$A:$O,10,FALSE)</f>
        <v>#N/A</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t="e">
        <f>VLOOKUP(D188,'Your Order'!$A:$O,11,FALSE)</f>
        <v>#N/A</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e">
        <f>VLOOKUP(D188,'Your Order'!$A:$O,12,FALSE)</f>
        <v>#N/A</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t="e">
        <f>VLOOKUP(D188,'Your Order'!$A:$O,13,FALSE)</f>
        <v>#N/A</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202:B214"/>
    <mergeCell ref="E202:F214"/>
    <mergeCell ref="I202:J214"/>
    <mergeCell ref="A216:B228"/>
    <mergeCell ref="E216:F228"/>
    <mergeCell ref="I216:J228"/>
    <mergeCell ref="A172:L172"/>
    <mergeCell ref="A174:B186"/>
    <mergeCell ref="E174:F186"/>
    <mergeCell ref="I174:J186"/>
    <mergeCell ref="A188:B200"/>
    <mergeCell ref="E188:F200"/>
    <mergeCell ref="I188:J200"/>
    <mergeCell ref="A145:B157"/>
    <mergeCell ref="E145:F157"/>
    <mergeCell ref="I145:J157"/>
    <mergeCell ref="A159:B171"/>
    <mergeCell ref="E159:F171"/>
    <mergeCell ref="I159:J171"/>
    <mergeCell ref="A115:L115"/>
    <mergeCell ref="A117:B129"/>
    <mergeCell ref="E117:F129"/>
    <mergeCell ref="I117:J129"/>
    <mergeCell ref="A131:B143"/>
    <mergeCell ref="E131:F143"/>
    <mergeCell ref="I131:J143"/>
    <mergeCell ref="A88:B100"/>
    <mergeCell ref="E88:F100"/>
    <mergeCell ref="I88:J100"/>
    <mergeCell ref="A102:B114"/>
    <mergeCell ref="E102:F114"/>
    <mergeCell ref="I102:J114"/>
    <mergeCell ref="A58:L58"/>
    <mergeCell ref="A60:B72"/>
    <mergeCell ref="E60:F72"/>
    <mergeCell ref="I60:J72"/>
    <mergeCell ref="A74:B86"/>
    <mergeCell ref="E74:F86"/>
    <mergeCell ref="I74:J86"/>
    <mergeCell ref="A31:B43"/>
    <mergeCell ref="E31:F43"/>
    <mergeCell ref="I31:J43"/>
    <mergeCell ref="A45:B57"/>
    <mergeCell ref="E45:F57"/>
    <mergeCell ref="I45:J57"/>
    <mergeCell ref="A1:L1"/>
    <mergeCell ref="A3:B15"/>
    <mergeCell ref="E3:F15"/>
    <mergeCell ref="I3:J15"/>
    <mergeCell ref="A17:B29"/>
    <mergeCell ref="E17:F29"/>
    <mergeCell ref="I17:J29"/>
  </mergeCells>
  <conditionalFormatting sqref="D13">
    <cfRule type="cellIs" dxfId="296" priority="95" operator="equal">
      <formula>0</formula>
    </cfRule>
    <cfRule type="cellIs" dxfId="295" priority="96" operator="greaterThan">
      <formula>0</formula>
    </cfRule>
  </conditionalFormatting>
  <conditionalFormatting sqref="H13">
    <cfRule type="cellIs" dxfId="294" priority="93" operator="equal">
      <formula>0</formula>
    </cfRule>
    <cfRule type="cellIs" dxfId="293" priority="94" operator="greaterThan">
      <formula>0</formula>
    </cfRule>
  </conditionalFormatting>
  <conditionalFormatting sqref="L13">
    <cfRule type="cellIs" dxfId="292" priority="91" operator="equal">
      <formula>0</formula>
    </cfRule>
    <cfRule type="cellIs" dxfId="291" priority="92" operator="greaterThan">
      <formula>0</formula>
    </cfRule>
  </conditionalFormatting>
  <conditionalFormatting sqref="D27">
    <cfRule type="cellIs" dxfId="290" priority="89" operator="equal">
      <formula>0</formula>
    </cfRule>
    <cfRule type="cellIs" dxfId="289" priority="90" operator="greaterThan">
      <formula>0</formula>
    </cfRule>
  </conditionalFormatting>
  <conditionalFormatting sqref="H27">
    <cfRule type="cellIs" dxfId="288" priority="87" operator="equal">
      <formula>0</formula>
    </cfRule>
    <cfRule type="cellIs" dxfId="287" priority="88" operator="greaterThan">
      <formula>0</formula>
    </cfRule>
  </conditionalFormatting>
  <conditionalFormatting sqref="L27">
    <cfRule type="cellIs" dxfId="286" priority="85" operator="equal">
      <formula>0</formula>
    </cfRule>
    <cfRule type="cellIs" dxfId="285" priority="86" operator="greaterThan">
      <formula>0</formula>
    </cfRule>
  </conditionalFormatting>
  <conditionalFormatting sqref="D41">
    <cfRule type="cellIs" dxfId="284" priority="83" operator="equal">
      <formula>0</formula>
    </cfRule>
    <cfRule type="cellIs" dxfId="283" priority="84" operator="greaterThan">
      <formula>0</formula>
    </cfRule>
  </conditionalFormatting>
  <conditionalFormatting sqref="H41">
    <cfRule type="cellIs" dxfId="282" priority="81" operator="equal">
      <formula>0</formula>
    </cfRule>
    <cfRule type="cellIs" dxfId="281" priority="82" operator="greaterThan">
      <formula>0</formula>
    </cfRule>
  </conditionalFormatting>
  <conditionalFormatting sqref="L41">
    <cfRule type="cellIs" dxfId="280" priority="79" operator="equal">
      <formula>0</formula>
    </cfRule>
    <cfRule type="cellIs" dxfId="279" priority="80" operator="greaterThan">
      <formula>0</formula>
    </cfRule>
  </conditionalFormatting>
  <conditionalFormatting sqref="D55">
    <cfRule type="cellIs" dxfId="278" priority="77" operator="equal">
      <formula>0</formula>
    </cfRule>
    <cfRule type="cellIs" dxfId="277" priority="78" operator="greaterThan">
      <formula>0</formula>
    </cfRule>
  </conditionalFormatting>
  <conditionalFormatting sqref="H55">
    <cfRule type="cellIs" dxfId="276" priority="75" operator="equal">
      <formula>0</formula>
    </cfRule>
    <cfRule type="cellIs" dxfId="275" priority="76" operator="greaterThan">
      <formula>0</formula>
    </cfRule>
  </conditionalFormatting>
  <conditionalFormatting sqref="L55">
    <cfRule type="cellIs" dxfId="274" priority="73" operator="equal">
      <formula>0</formula>
    </cfRule>
    <cfRule type="cellIs" dxfId="273" priority="74" operator="greaterThan">
      <formula>0</formula>
    </cfRule>
  </conditionalFormatting>
  <conditionalFormatting sqref="D70">
    <cfRule type="cellIs" dxfId="272" priority="71" operator="equal">
      <formula>0</formula>
    </cfRule>
    <cfRule type="cellIs" dxfId="271" priority="72" operator="greaterThan">
      <formula>0</formula>
    </cfRule>
  </conditionalFormatting>
  <conditionalFormatting sqref="H70">
    <cfRule type="cellIs" dxfId="270" priority="69" operator="equal">
      <formula>0</formula>
    </cfRule>
    <cfRule type="cellIs" dxfId="269" priority="70" operator="greaterThan">
      <formula>0</formula>
    </cfRule>
  </conditionalFormatting>
  <conditionalFormatting sqref="L70">
    <cfRule type="cellIs" dxfId="268" priority="67" operator="equal">
      <formula>0</formula>
    </cfRule>
    <cfRule type="cellIs" dxfId="267" priority="68" operator="greaterThan">
      <formula>0</formula>
    </cfRule>
  </conditionalFormatting>
  <conditionalFormatting sqref="L84">
    <cfRule type="cellIs" dxfId="266" priority="65" operator="equal">
      <formula>0</formula>
    </cfRule>
    <cfRule type="cellIs" dxfId="265" priority="66" operator="greaterThan">
      <formula>0</formula>
    </cfRule>
  </conditionalFormatting>
  <conditionalFormatting sqref="H84">
    <cfRule type="cellIs" dxfId="264" priority="63" operator="equal">
      <formula>0</formula>
    </cfRule>
    <cfRule type="cellIs" dxfId="263" priority="64" operator="greaterThan">
      <formula>0</formula>
    </cfRule>
  </conditionalFormatting>
  <conditionalFormatting sqref="D84">
    <cfRule type="cellIs" dxfId="262" priority="61" operator="equal">
      <formula>0</formula>
    </cfRule>
    <cfRule type="cellIs" dxfId="261" priority="62" operator="greaterThan">
      <formula>0</formula>
    </cfRule>
  </conditionalFormatting>
  <conditionalFormatting sqref="D98">
    <cfRule type="cellIs" dxfId="260" priority="59" operator="equal">
      <formula>0</formula>
    </cfRule>
    <cfRule type="cellIs" dxfId="259" priority="60" operator="greaterThan">
      <formula>0</formula>
    </cfRule>
  </conditionalFormatting>
  <conditionalFormatting sqref="H98">
    <cfRule type="cellIs" dxfId="258" priority="57" operator="equal">
      <formula>0</formula>
    </cfRule>
    <cfRule type="cellIs" dxfId="257" priority="58" operator="greaterThan">
      <formula>0</formula>
    </cfRule>
  </conditionalFormatting>
  <conditionalFormatting sqref="L98">
    <cfRule type="cellIs" dxfId="256" priority="55" operator="equal">
      <formula>0</formula>
    </cfRule>
    <cfRule type="cellIs" dxfId="255" priority="56" operator="greaterThan">
      <formula>0</formula>
    </cfRule>
  </conditionalFormatting>
  <conditionalFormatting sqref="L112">
    <cfRule type="cellIs" dxfId="254" priority="53" operator="equal">
      <formula>0</formula>
    </cfRule>
    <cfRule type="cellIs" dxfId="253" priority="54" operator="greaterThan">
      <formula>0</formula>
    </cfRule>
  </conditionalFormatting>
  <conditionalFormatting sqref="H112">
    <cfRule type="cellIs" dxfId="252" priority="51" operator="equal">
      <formula>0</formula>
    </cfRule>
    <cfRule type="cellIs" dxfId="251" priority="52" operator="greaterThan">
      <formula>0</formula>
    </cfRule>
  </conditionalFormatting>
  <conditionalFormatting sqref="D112">
    <cfRule type="cellIs" dxfId="250" priority="49" operator="equal">
      <formula>0</formula>
    </cfRule>
    <cfRule type="cellIs" dxfId="249" priority="50" operator="greaterThan">
      <formula>0</formula>
    </cfRule>
  </conditionalFormatting>
  <conditionalFormatting sqref="D127">
    <cfRule type="cellIs" dxfId="248" priority="47" operator="equal">
      <formula>0</formula>
    </cfRule>
    <cfRule type="cellIs" dxfId="247" priority="48" operator="greaterThan">
      <formula>0</formula>
    </cfRule>
  </conditionalFormatting>
  <conditionalFormatting sqref="H127">
    <cfRule type="cellIs" dxfId="246" priority="45" operator="equal">
      <formula>0</formula>
    </cfRule>
    <cfRule type="cellIs" dxfId="245" priority="46" operator="greaterThan">
      <formula>0</formula>
    </cfRule>
  </conditionalFormatting>
  <conditionalFormatting sqref="L127">
    <cfRule type="cellIs" dxfId="244" priority="43" operator="equal">
      <formula>0</formula>
    </cfRule>
    <cfRule type="cellIs" dxfId="243" priority="44" operator="greaterThan">
      <formula>0</formula>
    </cfRule>
  </conditionalFormatting>
  <conditionalFormatting sqref="D141">
    <cfRule type="cellIs" dxfId="242" priority="41" operator="equal">
      <formula>0</formula>
    </cfRule>
    <cfRule type="cellIs" dxfId="241" priority="42" operator="greaterThan">
      <formula>0</formula>
    </cfRule>
  </conditionalFormatting>
  <conditionalFormatting sqref="H141">
    <cfRule type="cellIs" dxfId="240" priority="39" operator="equal">
      <formula>0</formula>
    </cfRule>
    <cfRule type="cellIs" dxfId="239" priority="40" operator="greaterThan">
      <formula>0</formula>
    </cfRule>
  </conditionalFormatting>
  <conditionalFormatting sqref="L141">
    <cfRule type="cellIs" dxfId="238" priority="37" operator="equal">
      <formula>0</formula>
    </cfRule>
    <cfRule type="cellIs" dxfId="237" priority="38" operator="greaterThan">
      <formula>0</formula>
    </cfRule>
  </conditionalFormatting>
  <conditionalFormatting sqref="D155">
    <cfRule type="cellIs" dxfId="236" priority="35" operator="equal">
      <formula>0</formula>
    </cfRule>
    <cfRule type="cellIs" dxfId="235" priority="36" operator="greaterThan">
      <formula>0</formula>
    </cfRule>
  </conditionalFormatting>
  <conditionalFormatting sqref="H155">
    <cfRule type="cellIs" dxfId="234" priority="33" operator="equal">
      <formula>0</formula>
    </cfRule>
    <cfRule type="cellIs" dxfId="233" priority="34" operator="greaterThan">
      <formula>0</formula>
    </cfRule>
  </conditionalFormatting>
  <conditionalFormatting sqref="L155">
    <cfRule type="cellIs" dxfId="232" priority="31" operator="equal">
      <formula>0</formula>
    </cfRule>
    <cfRule type="cellIs" dxfId="231" priority="32" operator="greaterThan">
      <formula>0</formula>
    </cfRule>
  </conditionalFormatting>
  <conditionalFormatting sqref="D169">
    <cfRule type="cellIs" dxfId="230" priority="29" operator="equal">
      <formula>0</formula>
    </cfRule>
    <cfRule type="cellIs" dxfId="229" priority="30" operator="greaterThan">
      <formula>0</formula>
    </cfRule>
  </conditionalFormatting>
  <conditionalFormatting sqref="H169">
    <cfRule type="cellIs" dxfId="228" priority="27" operator="equal">
      <formula>0</formula>
    </cfRule>
    <cfRule type="cellIs" dxfId="227" priority="28" operator="greaterThan">
      <formula>0</formula>
    </cfRule>
  </conditionalFormatting>
  <conditionalFormatting sqref="L169">
    <cfRule type="cellIs" dxfId="226" priority="25" operator="equal">
      <formula>0</formula>
    </cfRule>
    <cfRule type="cellIs" dxfId="225" priority="26" operator="greaterThan">
      <formula>0</formula>
    </cfRule>
  </conditionalFormatting>
  <conditionalFormatting sqref="D184">
    <cfRule type="cellIs" dxfId="224" priority="23" operator="equal">
      <formula>0</formula>
    </cfRule>
    <cfRule type="cellIs" dxfId="223" priority="24" operator="greaterThan">
      <formula>0</formula>
    </cfRule>
  </conditionalFormatting>
  <conditionalFormatting sqref="H184">
    <cfRule type="cellIs" dxfId="222" priority="21" operator="equal">
      <formula>0</formula>
    </cfRule>
    <cfRule type="cellIs" dxfId="221" priority="22" operator="greaterThan">
      <formula>0</formula>
    </cfRule>
  </conditionalFormatting>
  <conditionalFormatting sqref="L184">
    <cfRule type="cellIs" dxfId="220" priority="19" operator="equal">
      <formula>0</formula>
    </cfRule>
    <cfRule type="cellIs" dxfId="219" priority="20" operator="greaterThan">
      <formula>0</formula>
    </cfRule>
  </conditionalFormatting>
  <conditionalFormatting sqref="D198">
    <cfRule type="cellIs" dxfId="218" priority="17" operator="equal">
      <formula>0</formula>
    </cfRule>
    <cfRule type="cellIs" dxfId="217" priority="18" operator="greaterThan">
      <formula>0</formula>
    </cfRule>
  </conditionalFormatting>
  <conditionalFormatting sqref="H198">
    <cfRule type="cellIs" dxfId="216" priority="15" operator="equal">
      <formula>0</formula>
    </cfRule>
    <cfRule type="cellIs" dxfId="215" priority="16" operator="greaterThan">
      <formula>0</formula>
    </cfRule>
  </conditionalFormatting>
  <conditionalFormatting sqref="L198">
    <cfRule type="cellIs" dxfId="214" priority="13" operator="equal">
      <formula>0</formula>
    </cfRule>
    <cfRule type="cellIs" dxfId="213" priority="14" operator="greaterThan">
      <formula>0</formula>
    </cfRule>
  </conditionalFormatting>
  <conditionalFormatting sqref="D212">
    <cfRule type="cellIs" dxfId="212" priority="11" operator="equal">
      <formula>0</formula>
    </cfRule>
    <cfRule type="cellIs" dxfId="211" priority="12" operator="greaterThan">
      <formula>0</formula>
    </cfRule>
  </conditionalFormatting>
  <conditionalFormatting sqref="H212">
    <cfRule type="cellIs" dxfId="210" priority="9" operator="equal">
      <formula>0</formula>
    </cfRule>
    <cfRule type="cellIs" dxfId="209" priority="10" operator="greaterThan">
      <formula>0</formula>
    </cfRule>
  </conditionalFormatting>
  <conditionalFormatting sqref="L212">
    <cfRule type="cellIs" dxfId="208" priority="7" operator="equal">
      <formula>0</formula>
    </cfRule>
    <cfRule type="cellIs" dxfId="207" priority="8" operator="greaterThan">
      <formula>0</formula>
    </cfRule>
  </conditionalFormatting>
  <conditionalFormatting sqref="D226">
    <cfRule type="cellIs" dxfId="206" priority="5" operator="equal">
      <formula>0</formula>
    </cfRule>
    <cfRule type="cellIs" dxfId="205" priority="6" operator="greaterThan">
      <formula>0</formula>
    </cfRule>
  </conditionalFormatting>
  <conditionalFormatting sqref="H226">
    <cfRule type="cellIs" dxfId="204" priority="3" operator="equal">
      <formula>0</formula>
    </cfRule>
    <cfRule type="cellIs" dxfId="203" priority="4" operator="greaterThan">
      <formula>0</formula>
    </cfRule>
  </conditionalFormatting>
  <conditionalFormatting sqref="L226">
    <cfRule type="cellIs" dxfId="202" priority="1" operator="equal">
      <formula>0</formula>
    </cfRule>
    <cfRule type="cellIs" dxfId="201" priority="2" operator="greaterThan">
      <formula>0</formula>
    </cfRule>
  </conditionalFormatting>
  <dataValidations count="1">
    <dataValidation type="whole" allowBlank="1" showInputMessage="1" showErrorMessage="1" errorTitle="Wrong Input" error="This cell should contain a whole number ranging from 0-1000. " sqref="D13 H13 L13 D27 H27 L27 D41 H41 L41 D55 H55 L55 D70 H70 L70 D84 H84 L84 D98 H98 L98 D112 H112 L112 D127 H127 L127 D141 H141 L141 D155 H155 L155 D169 H169 L169 D184 H184 L184 D198 H198 L198 D212 H212 L212 D226 H226 L226" xr:uid="{4ABCD059-D889-47F5-A388-19CD04980889}">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92428-98FE-461A-9A46-0E6EDAB5AA48}">
  <sheetPr>
    <tabColor rgb="FF00B050"/>
  </sheetPr>
  <dimension ref="A1:L229"/>
  <sheetViews>
    <sheetView zoomScaleNormal="100" zoomScaleSheetLayoutView="100" workbookViewId="0">
      <selection activeCell="R12" sqref="R12"/>
    </sheetView>
  </sheetViews>
  <sheetFormatPr defaultRowHeight="14.25"/>
  <cols>
    <col min="1" max="2" width="15.625" customWidth="1"/>
    <col min="3" max="4" width="12.625" customWidth="1"/>
    <col min="5" max="6" width="15.625" customWidth="1"/>
    <col min="7" max="7" width="12.625" customWidth="1"/>
    <col min="8" max="8" width="13.25" customWidth="1"/>
    <col min="9" max="10" width="15.625" customWidth="1"/>
    <col min="11" max="11" width="12.625" customWidth="1"/>
    <col min="12" max="12" width="13.75" bestFit="1" customWidth="1"/>
  </cols>
  <sheetData>
    <row r="1" spans="1:12" ht="75" customHeight="1">
      <c r="A1" s="63"/>
      <c r="B1" s="64"/>
      <c r="C1" s="64"/>
      <c r="D1" s="64"/>
      <c r="E1" s="64"/>
      <c r="F1" s="64"/>
      <c r="G1" s="64"/>
      <c r="H1" s="64"/>
      <c r="I1" s="64"/>
      <c r="J1" s="64"/>
      <c r="K1" s="64"/>
      <c r="L1" s="65"/>
    </row>
    <row r="2" spans="1:12" ht="18.75" customHeight="1">
      <c r="A2" s="1"/>
      <c r="B2" s="2"/>
      <c r="C2" s="2"/>
      <c r="D2" s="2"/>
      <c r="E2" s="2"/>
      <c r="F2" s="2"/>
      <c r="G2" s="2"/>
      <c r="H2" s="2"/>
      <c r="I2" s="48"/>
      <c r="J2" s="48"/>
      <c r="K2" s="2"/>
      <c r="L2" s="18"/>
    </row>
    <row r="3" spans="1:12" ht="18.75" customHeight="1">
      <c r="A3" s="81"/>
      <c r="B3" s="76"/>
      <c r="C3" s="4" t="s">
        <v>0</v>
      </c>
      <c r="D3" s="14" t="s">
        <v>315</v>
      </c>
      <c r="E3" s="67"/>
      <c r="F3" s="67"/>
      <c r="G3" s="4" t="s">
        <v>0</v>
      </c>
      <c r="H3" s="14" t="s">
        <v>316</v>
      </c>
      <c r="I3" s="74"/>
      <c r="J3" s="75"/>
      <c r="K3" s="4" t="s">
        <v>0</v>
      </c>
      <c r="L3" s="22" t="s">
        <v>317</v>
      </c>
    </row>
    <row r="4" spans="1:12" ht="18.75" customHeight="1">
      <c r="A4" s="81"/>
      <c r="B4" s="76"/>
      <c r="C4" s="4" t="s">
        <v>1</v>
      </c>
      <c r="D4" s="8" t="str">
        <f>VLOOKUP(D3,'Your Order'!$A:$O,2,FALSE)</f>
        <v>4053986206306</v>
      </c>
      <c r="E4" s="67"/>
      <c r="F4" s="67"/>
      <c r="G4" s="4" t="s">
        <v>1</v>
      </c>
      <c r="H4" s="8" t="str">
        <f>VLOOKUP(H3,'Your Order'!$A:$O,2,FALSE)</f>
        <v>4055262370381</v>
      </c>
      <c r="I4" s="74"/>
      <c r="J4" s="75"/>
      <c r="K4" s="4" t="s">
        <v>1</v>
      </c>
      <c r="L4" s="20" t="str">
        <f>VLOOKUP(L3,'Your Order'!$A:$O,2,FALSE)</f>
        <v>4055262370404</v>
      </c>
    </row>
    <row r="5" spans="1:12" ht="18.75" customHeight="1">
      <c r="A5" s="81"/>
      <c r="B5" s="76"/>
      <c r="C5" s="4" t="s">
        <v>7</v>
      </c>
      <c r="D5" s="8" t="str">
        <f>VLOOKUP(D3,'Your Order'!$A:$O,3,FALSE)</f>
        <v>Academy</v>
      </c>
      <c r="E5" s="67"/>
      <c r="F5" s="67"/>
      <c r="G5" s="4" t="s">
        <v>7</v>
      </c>
      <c r="H5" s="8" t="str">
        <f>VLOOKUP(H3,'Your Order'!$A:$O,3,FALSE)</f>
        <v>Buzz</v>
      </c>
      <c r="I5" s="74"/>
      <c r="J5" s="75"/>
      <c r="K5" s="4" t="s">
        <v>7</v>
      </c>
      <c r="L5" s="20" t="str">
        <f>VLOOKUP(L3,'Your Order'!$A:$O,3,FALSE)</f>
        <v>Buzz</v>
      </c>
    </row>
    <row r="6" spans="1:12" ht="40.5" customHeight="1">
      <c r="A6" s="81"/>
      <c r="B6" s="76"/>
      <c r="C6" s="4" t="s">
        <v>2</v>
      </c>
      <c r="D6" s="8" t="str">
        <f>VLOOKUP(D3,'Your Order'!$A:$O,5,FALSE)</f>
        <v>PUMA ACADEMY BACKPACK - BLACK</v>
      </c>
      <c r="E6" s="67"/>
      <c r="F6" s="67"/>
      <c r="G6" s="4" t="s">
        <v>2</v>
      </c>
      <c r="H6" s="8" t="str">
        <f>VLOOKUP(H3,'Your Order'!$A:$O,5,FALSE)</f>
        <v>PUMA BACKPACK BUZZ BLACK</v>
      </c>
      <c r="I6" s="74"/>
      <c r="J6" s="75"/>
      <c r="K6" s="4" t="s">
        <v>2</v>
      </c>
      <c r="L6" s="20" t="str">
        <f>VLOOKUP(L3,'Your Order'!$A:$O,5,FALSE)</f>
        <v>BACKPACK PUMA BUZZ BLUE</v>
      </c>
    </row>
    <row r="7" spans="1:12" ht="18.75" customHeight="1">
      <c r="A7" s="81"/>
      <c r="B7" s="76"/>
      <c r="C7" s="4" t="s">
        <v>130</v>
      </c>
      <c r="D7" s="8" t="str">
        <f>VLOOKUP(D3,'Your Order'!$A:$O,6,FALSE)</f>
        <v>50H*31W*16L cm</v>
      </c>
      <c r="E7" s="67"/>
      <c r="F7" s="67"/>
      <c r="G7" s="4" t="s">
        <v>130</v>
      </c>
      <c r="H7" s="8" t="str">
        <f>VLOOKUP(H3,'Your Order'!$A:$O,6,FALSE)</f>
        <v>50H*31W*16L cm</v>
      </c>
      <c r="I7" s="74"/>
      <c r="J7" s="75"/>
      <c r="K7" s="4" t="s">
        <v>130</v>
      </c>
      <c r="L7" s="20" t="str">
        <f>VLOOKUP(L3,'Your Order'!$A:$O,6,FALSE)</f>
        <v>50H*31W*16L cm</v>
      </c>
    </row>
    <row r="8" spans="1:12" ht="18.75" customHeight="1">
      <c r="A8" s="81"/>
      <c r="B8" s="76"/>
      <c r="C8" s="4" t="s">
        <v>129</v>
      </c>
      <c r="D8" s="31">
        <f>VLOOKUP(D3,'Your Order'!$A:$O,7,FALSE)</f>
        <v>25</v>
      </c>
      <c r="E8" s="67"/>
      <c r="F8" s="67"/>
      <c r="G8" s="4" t="s">
        <v>129</v>
      </c>
      <c r="H8" s="31">
        <f>VLOOKUP(H3,'Your Order'!$A:$O,7,FALSE)</f>
        <v>25</v>
      </c>
      <c r="I8" s="74"/>
      <c r="J8" s="75"/>
      <c r="K8" s="4" t="s">
        <v>129</v>
      </c>
      <c r="L8" s="32">
        <f>VLOOKUP(L3,'Your Order'!$A:$O,7,FALSE)</f>
        <v>25</v>
      </c>
    </row>
    <row r="9" spans="1:12" ht="18.75" customHeight="1">
      <c r="A9" s="81"/>
      <c r="B9" s="76"/>
      <c r="C9" s="4" t="s">
        <v>386</v>
      </c>
      <c r="D9" s="49">
        <f>VLOOKUP(D3,'Your Order'!$A:$O,8,FALSE)</f>
        <v>40</v>
      </c>
      <c r="E9" s="67"/>
      <c r="F9" s="67"/>
      <c r="G9" s="4" t="s">
        <v>386</v>
      </c>
      <c r="H9" s="49">
        <f>VLOOKUP(H3,'Your Order'!$A:$O,8,FALSE)</f>
        <v>40</v>
      </c>
      <c r="I9" s="74"/>
      <c r="J9" s="75"/>
      <c r="K9" s="4" t="s">
        <v>386</v>
      </c>
      <c r="L9" s="54">
        <f>VLOOKUP(L3,'Your Order'!$A:$O,8,FALSE)</f>
        <v>40</v>
      </c>
    </row>
    <row r="10" spans="1:12" ht="18.75" customHeight="1">
      <c r="A10" s="81"/>
      <c r="B10" s="76"/>
      <c r="C10" s="6" t="s">
        <v>11</v>
      </c>
      <c r="D10" s="49">
        <f>VLOOKUP(D3,'Your Order'!$A:$O,9,FALSE)</f>
        <v>20</v>
      </c>
      <c r="E10" s="67"/>
      <c r="F10" s="67"/>
      <c r="G10" s="6" t="s">
        <v>11</v>
      </c>
      <c r="H10" s="49">
        <f>VLOOKUP(H3,'Your Order'!$A:$O,9,FALSE)</f>
        <v>20</v>
      </c>
      <c r="I10" s="74"/>
      <c r="J10" s="75"/>
      <c r="K10" s="6" t="s">
        <v>11</v>
      </c>
      <c r="L10" s="54">
        <f>VLOOKUP(L3,'Your Order'!$A:$O,9,FALSE)</f>
        <v>20</v>
      </c>
    </row>
    <row r="11" spans="1:12" ht="18.75" customHeight="1">
      <c r="A11" s="81"/>
      <c r="B11" s="76"/>
      <c r="C11" s="6" t="s">
        <v>10</v>
      </c>
      <c r="D11" s="49">
        <f>VLOOKUP(D3,'Your Order'!$A:$O,10,FALSE)</f>
        <v>19</v>
      </c>
      <c r="E11" s="67"/>
      <c r="F11" s="67"/>
      <c r="G11" s="6" t="s">
        <v>10</v>
      </c>
      <c r="H11" s="49">
        <f>VLOOKUP(H3,'Your Order'!$A:$O,10,FALSE)</f>
        <v>19</v>
      </c>
      <c r="I11" s="74"/>
      <c r="J11" s="75"/>
      <c r="K11" s="6" t="s">
        <v>10</v>
      </c>
      <c r="L11" s="54">
        <f>VLOOKUP(L3,'Your Order'!$A:$O,10,FALSE)</f>
        <v>19</v>
      </c>
    </row>
    <row r="12" spans="1:12" ht="18.75" customHeight="1" thickBot="1">
      <c r="A12" s="81"/>
      <c r="B12" s="76"/>
      <c r="C12" s="6" t="s">
        <v>12</v>
      </c>
      <c r="D12" s="12">
        <f>VLOOKUP(D3,'Your Order'!$A:$O,11,FALSE)</f>
        <v>15</v>
      </c>
      <c r="E12" s="67"/>
      <c r="F12" s="67"/>
      <c r="G12" s="6" t="s">
        <v>12</v>
      </c>
      <c r="H12" s="12">
        <f>VLOOKUP(H3,'Your Order'!$A:$O,11,FALSE)</f>
        <v>15</v>
      </c>
      <c r="I12" s="74"/>
      <c r="J12" s="75"/>
      <c r="K12" s="6" t="s">
        <v>12</v>
      </c>
      <c r="L12" s="19">
        <f>VLOOKUP(L3,'Your Order'!$A:$O,11,FALSE)</f>
        <v>15</v>
      </c>
    </row>
    <row r="13" spans="1:12" ht="18.75" customHeight="1" thickBot="1">
      <c r="A13" s="81"/>
      <c r="B13" s="76"/>
      <c r="C13" s="59" t="s">
        <v>9</v>
      </c>
      <c r="D13" s="62"/>
      <c r="E13" s="67"/>
      <c r="F13" s="67"/>
      <c r="G13" s="59" t="s">
        <v>9</v>
      </c>
      <c r="H13" s="62"/>
      <c r="I13" s="76"/>
      <c r="J13" s="75"/>
      <c r="K13" s="59" t="s">
        <v>9</v>
      </c>
      <c r="L13" s="62"/>
    </row>
    <row r="14" spans="1:12" ht="18.75" customHeight="1">
      <c r="A14" s="81"/>
      <c r="B14" s="76"/>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81"/>
      <c r="B15" s="76"/>
      <c r="C15" s="7" t="s">
        <v>5</v>
      </c>
      <c r="D15" s="8">
        <f>VLOOKUP(D3,'Your Order'!$A:$O,13,FALSE)</f>
        <v>15</v>
      </c>
      <c r="E15" s="67"/>
      <c r="F15" s="67"/>
      <c r="G15" s="7" t="s">
        <v>5</v>
      </c>
      <c r="H15" s="8">
        <f>VLOOKUP(H3,'Your Order'!$A:$O,13,FALSE)</f>
        <v>15</v>
      </c>
      <c r="I15" s="74"/>
      <c r="J15" s="75"/>
      <c r="K15" s="7" t="s">
        <v>5</v>
      </c>
      <c r="L15" s="20">
        <f>VLOOKUP(L3,'Your Order'!$A:$O,13,FALSE)</f>
        <v>15</v>
      </c>
    </row>
    <row r="16" spans="1:12" ht="18.75" customHeight="1">
      <c r="A16" s="1"/>
      <c r="B16" s="2"/>
      <c r="C16" s="2"/>
      <c r="D16" s="2"/>
      <c r="E16" s="2"/>
      <c r="F16" s="2"/>
      <c r="G16" s="2"/>
      <c r="H16" s="2"/>
      <c r="I16" s="48"/>
      <c r="J16" s="48"/>
      <c r="K16" s="2"/>
      <c r="L16" s="18"/>
    </row>
    <row r="17" spans="1:12" ht="18.75" customHeight="1">
      <c r="A17" s="66"/>
      <c r="B17" s="67"/>
      <c r="C17" s="4" t="s">
        <v>0</v>
      </c>
      <c r="D17" s="14" t="s">
        <v>318</v>
      </c>
      <c r="E17" s="67"/>
      <c r="F17" s="67"/>
      <c r="G17" s="4" t="s">
        <v>0</v>
      </c>
      <c r="H17" s="14" t="s">
        <v>319</v>
      </c>
      <c r="I17" s="70"/>
      <c r="J17" s="71"/>
      <c r="K17" s="4" t="s">
        <v>0</v>
      </c>
      <c r="L17" s="22" t="s">
        <v>320</v>
      </c>
    </row>
    <row r="18" spans="1:12" ht="18.75" customHeight="1">
      <c r="A18" s="66"/>
      <c r="B18" s="67"/>
      <c r="C18" s="4" t="s">
        <v>1</v>
      </c>
      <c r="D18" s="56">
        <f>VLOOKUP(D17,'Your Order'!$A:$O,2,FALSE)</f>
        <v>4056207741440</v>
      </c>
      <c r="E18" s="67"/>
      <c r="F18" s="67"/>
      <c r="G18" s="4" t="s">
        <v>1</v>
      </c>
      <c r="H18" s="56">
        <f>VLOOKUP(H17,'Your Order'!$A:$O,2,FALSE)</f>
        <v>4056207741457</v>
      </c>
      <c r="I18" s="70"/>
      <c r="J18" s="71"/>
      <c r="K18" s="4" t="s">
        <v>1</v>
      </c>
      <c r="L18" s="58">
        <f>VLOOKUP(L17,'Your Order'!$A:$O,2,FALSE)</f>
        <v>4056207741464</v>
      </c>
    </row>
    <row r="19" spans="1:12" ht="18.75" customHeight="1">
      <c r="A19" s="66"/>
      <c r="B19" s="67"/>
      <c r="C19" s="4" t="s">
        <v>7</v>
      </c>
      <c r="D19" s="8" t="str">
        <f>VLOOKUP(D17,'Your Order'!$A:$O,3,FALSE)</f>
        <v>Buzz</v>
      </c>
      <c r="E19" s="67"/>
      <c r="F19" s="67"/>
      <c r="G19" s="4" t="s">
        <v>7</v>
      </c>
      <c r="H19" s="8" t="str">
        <f>VLOOKUP(H17,'Your Order'!$A:$O,3,FALSE)</f>
        <v>Buzz</v>
      </c>
      <c r="I19" s="70"/>
      <c r="J19" s="71"/>
      <c r="K19" s="4" t="s">
        <v>7</v>
      </c>
      <c r="L19" s="20" t="str">
        <f>VLOOKUP(L17,'Your Order'!$A:$O,3,FALSE)</f>
        <v>Buzz</v>
      </c>
    </row>
    <row r="20" spans="1:12" ht="38.25" customHeight="1">
      <c r="A20" s="66"/>
      <c r="B20" s="67"/>
      <c r="C20" s="4" t="s">
        <v>2</v>
      </c>
      <c r="D20" s="8" t="str">
        <f>VLOOKUP(D17,'Your Order'!$A:$O,5,FALSE)</f>
        <v>BACKPACK PUMA BUZZ ROSE VIOLET</v>
      </c>
      <c r="E20" s="67"/>
      <c r="F20" s="67"/>
      <c r="G20" s="4" t="s">
        <v>2</v>
      </c>
      <c r="H20" s="8" t="str">
        <f>VLOOKUP(H17,'Your Order'!$A:$O,5,FALSE)</f>
        <v>BACKPACK PUMA BUZZ ASPHALT</v>
      </c>
      <c r="I20" s="70"/>
      <c r="J20" s="71"/>
      <c r="K20" s="4" t="s">
        <v>2</v>
      </c>
      <c r="L20" s="20" t="str">
        <f>VLOOKUP(L17,'Your Order'!$A:$O,5,FALSE)</f>
        <v>BACKPACK PUMA BUZZ BLUE DANUBE</v>
      </c>
    </row>
    <row r="21" spans="1:12" ht="18.75" customHeight="1">
      <c r="A21" s="66"/>
      <c r="B21" s="67"/>
      <c r="C21" s="4" t="s">
        <v>130</v>
      </c>
      <c r="D21" s="8" t="str">
        <f>VLOOKUP(D17,'Your Order'!$A:$O,6,FALSE)</f>
        <v>50H*31W*16L cm</v>
      </c>
      <c r="E21" s="67"/>
      <c r="F21" s="67"/>
      <c r="G21" s="4" t="s">
        <v>130</v>
      </c>
      <c r="H21" s="8" t="str">
        <f>VLOOKUP(H17,'Your Order'!$A:$O,6,FALSE)</f>
        <v>50H*31W*16L cm</v>
      </c>
      <c r="I21" s="70"/>
      <c r="J21" s="71"/>
      <c r="K21" s="4" t="s">
        <v>130</v>
      </c>
      <c r="L21" s="20" t="str">
        <f>VLOOKUP(L17,'Your Order'!$A:$O,6,FALSE)</f>
        <v>50H*31W*16L cm</v>
      </c>
    </row>
    <row r="22" spans="1:12" ht="18.75" customHeight="1">
      <c r="A22" s="66"/>
      <c r="B22" s="67"/>
      <c r="C22" s="4" t="s">
        <v>129</v>
      </c>
      <c r="D22" s="31">
        <f>VLOOKUP(D17,'Your Order'!$A:$O,7,FALSE)</f>
        <v>25</v>
      </c>
      <c r="E22" s="67"/>
      <c r="F22" s="67"/>
      <c r="G22" s="4" t="s">
        <v>129</v>
      </c>
      <c r="H22" s="31">
        <f>VLOOKUP(H17,'Your Order'!$A:$O,7,FALSE)</f>
        <v>25</v>
      </c>
      <c r="I22" s="70"/>
      <c r="J22" s="71"/>
      <c r="K22" s="4" t="s">
        <v>129</v>
      </c>
      <c r="L22" s="32">
        <f>VLOOKUP(L17,'Your Order'!$A:$O,7,FALSE)</f>
        <v>25</v>
      </c>
    </row>
    <row r="23" spans="1:12" ht="18.75" customHeight="1">
      <c r="A23" s="66"/>
      <c r="B23" s="67"/>
      <c r="C23" s="4" t="s">
        <v>386</v>
      </c>
      <c r="D23" s="49">
        <f>VLOOKUP(D17,'Your Order'!$A:$O,8,FALSE)</f>
        <v>40</v>
      </c>
      <c r="E23" s="67"/>
      <c r="F23" s="67"/>
      <c r="G23" s="4" t="s">
        <v>386</v>
      </c>
      <c r="H23" s="49">
        <f>VLOOKUP(H17,'Your Order'!$A:$O,8,FALSE)</f>
        <v>40</v>
      </c>
      <c r="I23" s="70"/>
      <c r="J23" s="71"/>
      <c r="K23" s="4" t="s">
        <v>386</v>
      </c>
      <c r="L23" s="54">
        <f>VLOOKUP(L17,'Your Order'!$A:$O,8,FALSE)</f>
        <v>40</v>
      </c>
    </row>
    <row r="24" spans="1:12" ht="18.75" customHeight="1">
      <c r="A24" s="66"/>
      <c r="B24" s="67"/>
      <c r="C24" s="6" t="s">
        <v>11</v>
      </c>
      <c r="D24" s="49">
        <f>VLOOKUP(D17,'Your Order'!$A:$O,9,FALSE)</f>
        <v>20</v>
      </c>
      <c r="E24" s="67"/>
      <c r="F24" s="67"/>
      <c r="G24" s="6" t="s">
        <v>11</v>
      </c>
      <c r="H24" s="49">
        <f>VLOOKUP(H17,'Your Order'!$A:$O,9,FALSE)</f>
        <v>20</v>
      </c>
      <c r="I24" s="70"/>
      <c r="J24" s="71"/>
      <c r="K24" s="6" t="s">
        <v>11</v>
      </c>
      <c r="L24" s="54">
        <f>VLOOKUP(L17,'Your Order'!$A:$O,9,FALSE)</f>
        <v>20</v>
      </c>
    </row>
    <row r="25" spans="1:12" ht="18.75" customHeight="1">
      <c r="A25" s="66"/>
      <c r="B25" s="67"/>
      <c r="C25" s="6" t="s">
        <v>10</v>
      </c>
      <c r="D25" s="49">
        <f>VLOOKUP(D17,'Your Order'!$A:$O,10,FALSE)</f>
        <v>19</v>
      </c>
      <c r="E25" s="67"/>
      <c r="F25" s="67"/>
      <c r="G25" s="6" t="s">
        <v>10</v>
      </c>
      <c r="H25" s="49">
        <f>VLOOKUP(H17,'Your Order'!$A:$O,10,FALSE)</f>
        <v>19</v>
      </c>
      <c r="I25" s="70"/>
      <c r="J25" s="71"/>
      <c r="K25" s="6" t="s">
        <v>10</v>
      </c>
      <c r="L25" s="54">
        <f>VLOOKUP(L17,'Your Order'!$A:$O,10,FALSE)</f>
        <v>19</v>
      </c>
    </row>
    <row r="26" spans="1:12" ht="18.75" customHeight="1" thickBot="1">
      <c r="A26" s="66"/>
      <c r="B26" s="67"/>
      <c r="C26" s="6" t="s">
        <v>12</v>
      </c>
      <c r="D26" s="12">
        <f>VLOOKUP(D17,'Your Order'!$A:$O,11,FALSE)</f>
        <v>15</v>
      </c>
      <c r="E26" s="67"/>
      <c r="F26" s="67"/>
      <c r="G26" s="6" t="s">
        <v>12</v>
      </c>
      <c r="H26" s="12">
        <f>VLOOKUP(H17,'Your Order'!$A:$O,11,FALSE)</f>
        <v>15</v>
      </c>
      <c r="I26" s="70"/>
      <c r="J26" s="71"/>
      <c r="K26" s="6" t="s">
        <v>12</v>
      </c>
      <c r="L26" s="19">
        <f>VLOOKUP(L17,'Your Order'!$A:$O,11,FALSE)</f>
        <v>15</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str">
        <f>VLOOKUP(H17,'Your Order'!$A:$O,12,FALSE)</f>
        <v>May 2018</v>
      </c>
      <c r="I28" s="70"/>
      <c r="J28" s="71"/>
      <c r="K28" s="6" t="s">
        <v>4</v>
      </c>
      <c r="L28" s="61" t="str">
        <f>VLOOKUP(L17,'Your Order'!$A:$O,12,FALSE)</f>
        <v>May 2018</v>
      </c>
    </row>
    <row r="29" spans="1:12" ht="18.75" customHeight="1">
      <c r="A29" s="66"/>
      <c r="B29" s="67"/>
      <c r="C29" s="7" t="s">
        <v>5</v>
      </c>
      <c r="D29" s="8">
        <f>VLOOKUP(D17,'Your Order'!$A:$O,13,FALSE)</f>
        <v>15</v>
      </c>
      <c r="E29" s="67"/>
      <c r="F29" s="67"/>
      <c r="G29" s="7" t="s">
        <v>5</v>
      </c>
      <c r="H29" s="8">
        <f>VLOOKUP(H17,'Your Order'!$A:$O,13,FALSE)</f>
        <v>15</v>
      </c>
      <c r="I29" s="70"/>
      <c r="J29" s="71"/>
      <c r="K29" s="7" t="s">
        <v>5</v>
      </c>
      <c r="L29" s="20">
        <f>VLOOKUP(L17,'Your Order'!$A:$O,13,FALSE)</f>
        <v>15</v>
      </c>
    </row>
    <row r="30" spans="1:12" ht="18.75" customHeight="1">
      <c r="A30" s="1"/>
      <c r="B30" s="2"/>
      <c r="C30" s="2"/>
      <c r="D30" s="2"/>
      <c r="E30" s="2"/>
      <c r="F30" s="2"/>
      <c r="G30" s="2"/>
      <c r="H30" s="2"/>
      <c r="I30" s="48"/>
      <c r="J30" s="48"/>
      <c r="K30" s="2"/>
      <c r="L30" s="18"/>
    </row>
    <row r="31" spans="1:12" ht="18.75" customHeight="1">
      <c r="A31" s="66"/>
      <c r="B31" s="67"/>
      <c r="C31" s="4" t="s">
        <v>0</v>
      </c>
      <c r="D31" s="14" t="s">
        <v>321</v>
      </c>
      <c r="E31" s="67"/>
      <c r="F31" s="67"/>
      <c r="G31" s="4" t="s">
        <v>0</v>
      </c>
      <c r="H31" s="14" t="s">
        <v>322</v>
      </c>
      <c r="I31" s="70"/>
      <c r="J31" s="71"/>
      <c r="K31" s="4" t="s">
        <v>0</v>
      </c>
      <c r="L31" s="22" t="s">
        <v>323</v>
      </c>
    </row>
    <row r="32" spans="1:12" ht="18.75" customHeight="1">
      <c r="A32" s="66"/>
      <c r="B32" s="67"/>
      <c r="C32" s="4" t="s">
        <v>1</v>
      </c>
      <c r="D32" s="8" t="str">
        <f>VLOOKUP(D31,'Your Order'!$A:$O,2,FALSE)</f>
        <v>4053986206344</v>
      </c>
      <c r="E32" s="67"/>
      <c r="F32" s="67"/>
      <c r="G32" s="4" t="s">
        <v>1</v>
      </c>
      <c r="H32" s="56">
        <f>VLOOKUP(H31,'Your Order'!$A:$O,2,FALSE)</f>
        <v>4056207741211</v>
      </c>
      <c r="I32" s="70"/>
      <c r="J32" s="71"/>
      <c r="K32" s="4" t="s">
        <v>1</v>
      </c>
      <c r="L32" s="56">
        <f>VLOOKUP(L31,'Your Order'!$A:$O,2,FALSE)</f>
        <v>4056207741235</v>
      </c>
    </row>
    <row r="33" spans="1:12" ht="18.75" customHeight="1">
      <c r="A33" s="66"/>
      <c r="B33" s="67"/>
      <c r="C33" s="4" t="s">
        <v>7</v>
      </c>
      <c r="D33" s="8" t="str">
        <f>VLOOKUP(D31,'Your Order'!$A:$O,3,FALSE)</f>
        <v>Academy</v>
      </c>
      <c r="E33" s="67"/>
      <c r="F33" s="67"/>
      <c r="G33" s="4" t="s">
        <v>7</v>
      </c>
      <c r="H33" s="8" t="str">
        <f>VLOOKUP(H31,'Your Order'!$A:$O,3,FALSE)</f>
        <v>Academy</v>
      </c>
      <c r="I33" s="70"/>
      <c r="J33" s="71"/>
      <c r="K33" s="4" t="s">
        <v>7</v>
      </c>
      <c r="L33" s="20" t="str">
        <f>VLOOKUP(L31,'Your Order'!$A:$O,3,FALSE)</f>
        <v>Academy</v>
      </c>
    </row>
    <row r="34" spans="1:12" ht="57.75" customHeight="1">
      <c r="A34" s="66"/>
      <c r="B34" s="67"/>
      <c r="C34" s="4" t="s">
        <v>2</v>
      </c>
      <c r="D34" s="8" t="str">
        <f>VLOOKUP(D31,'Your Order'!$A:$O,5,FALSE)</f>
        <v>PUMA ACADEMY BACKPACK - CELERY RAPTURE ROSE CALI-GRAPHIC</v>
      </c>
      <c r="E34" s="67"/>
      <c r="F34" s="67"/>
      <c r="G34" s="4" t="s">
        <v>2</v>
      </c>
      <c r="H34" s="8" t="str">
        <f>VLOOKUP(H31,'Your Order'!$A:$O,5,FALSE)</f>
        <v>PUMA ACADEMY BACKPACK ANDEAN TOUCAN-HEX</v>
      </c>
      <c r="I34" s="70"/>
      <c r="J34" s="71"/>
      <c r="K34" s="4" t="s">
        <v>2</v>
      </c>
      <c r="L34" s="20" t="str">
        <f>VLOOKUP(L31,'Your Order'!$A:$O,5,FALSE)</f>
        <v>BACKPACK PUMA ACADEMY BRIGHT PLASMA - SHARD</v>
      </c>
    </row>
    <row r="35" spans="1:12" ht="18.75" customHeight="1">
      <c r="A35" s="66"/>
      <c r="B35" s="67"/>
      <c r="C35" s="4" t="s">
        <v>130</v>
      </c>
      <c r="D35" s="8" t="str">
        <f>VLOOKUP(D31,'Your Order'!$A:$O,6,FALSE)</f>
        <v>50H*31W*16L cm</v>
      </c>
      <c r="E35" s="67"/>
      <c r="F35" s="67"/>
      <c r="G35" s="4" t="s">
        <v>130</v>
      </c>
      <c r="H35" s="8" t="str">
        <f>VLOOKUP(H31,'Your Order'!$A:$O,6,FALSE)</f>
        <v>50H*31W*16L cm</v>
      </c>
      <c r="I35" s="70"/>
      <c r="J35" s="71"/>
      <c r="K35" s="4" t="s">
        <v>130</v>
      </c>
      <c r="L35" s="20" t="str">
        <f>VLOOKUP(L31,'Your Order'!$A:$O,6,FALSE)</f>
        <v>50H*31W*16L cm</v>
      </c>
    </row>
    <row r="36" spans="1:12" ht="18.75" customHeight="1">
      <c r="A36" s="66"/>
      <c r="B36" s="67"/>
      <c r="C36" s="4" t="s">
        <v>129</v>
      </c>
      <c r="D36" s="31">
        <f>VLOOKUP(D31,'Your Order'!$A:$O,7,FALSE)</f>
        <v>25</v>
      </c>
      <c r="E36" s="67"/>
      <c r="F36" s="67"/>
      <c r="G36" s="4" t="s">
        <v>129</v>
      </c>
      <c r="H36" s="31">
        <f>VLOOKUP(H31,'Your Order'!$A:$O,7,FALSE)</f>
        <v>25</v>
      </c>
      <c r="I36" s="70"/>
      <c r="J36" s="71"/>
      <c r="K36" s="4" t="s">
        <v>129</v>
      </c>
      <c r="L36" s="32">
        <f>VLOOKUP(L31,'Your Order'!$A:$O,7,FALSE)</f>
        <v>25</v>
      </c>
    </row>
    <row r="37" spans="1:12" ht="18.75" customHeight="1">
      <c r="A37" s="66"/>
      <c r="B37" s="67"/>
      <c r="C37" s="4" t="s">
        <v>386</v>
      </c>
      <c r="D37" s="49">
        <f>VLOOKUP(D31,'Your Order'!$A:$O,8,FALSE)</f>
        <v>40</v>
      </c>
      <c r="E37" s="67"/>
      <c r="F37" s="67"/>
      <c r="G37" s="4" t="s">
        <v>386</v>
      </c>
      <c r="H37" s="49">
        <f>VLOOKUP(H31,'Your Order'!$A:$O,8,FALSE)</f>
        <v>40</v>
      </c>
      <c r="I37" s="70"/>
      <c r="J37" s="71"/>
      <c r="K37" s="4" t="s">
        <v>386</v>
      </c>
      <c r="L37" s="54">
        <f>VLOOKUP(L31,'Your Order'!$A:$O,8,FALSE)</f>
        <v>40</v>
      </c>
    </row>
    <row r="38" spans="1:12" ht="18.75" customHeight="1">
      <c r="A38" s="66"/>
      <c r="B38" s="67"/>
      <c r="C38" s="6" t="s">
        <v>11</v>
      </c>
      <c r="D38" s="49">
        <f>VLOOKUP(D31,'Your Order'!$A:$O,9,FALSE)</f>
        <v>20</v>
      </c>
      <c r="E38" s="67"/>
      <c r="F38" s="67"/>
      <c r="G38" s="6" t="s">
        <v>11</v>
      </c>
      <c r="H38" s="49">
        <f>VLOOKUP(H31,'Your Order'!$A:$O,9,FALSE)</f>
        <v>20</v>
      </c>
      <c r="I38" s="70"/>
      <c r="J38" s="71"/>
      <c r="K38" s="6" t="s">
        <v>11</v>
      </c>
      <c r="L38" s="54">
        <f>VLOOKUP(L31,'Your Order'!$A:$O,9,FALSE)</f>
        <v>20</v>
      </c>
    </row>
    <row r="39" spans="1:12" ht="18.75" customHeight="1">
      <c r="A39" s="66"/>
      <c r="B39" s="67"/>
      <c r="C39" s="6" t="s">
        <v>10</v>
      </c>
      <c r="D39" s="49">
        <f>VLOOKUP(D31,'Your Order'!$A:$O,10,FALSE)</f>
        <v>19</v>
      </c>
      <c r="E39" s="67"/>
      <c r="F39" s="67"/>
      <c r="G39" s="6" t="s">
        <v>10</v>
      </c>
      <c r="H39" s="49">
        <f>VLOOKUP(H31,'Your Order'!$A:$O,10,FALSE)</f>
        <v>19</v>
      </c>
      <c r="I39" s="70"/>
      <c r="J39" s="71"/>
      <c r="K39" s="6" t="s">
        <v>10</v>
      </c>
      <c r="L39" s="54">
        <f>VLOOKUP(L31,'Your Order'!$A:$O,10,FALSE)</f>
        <v>19</v>
      </c>
    </row>
    <row r="40" spans="1:12" ht="18.75" customHeight="1" thickBot="1">
      <c r="A40" s="66"/>
      <c r="B40" s="67"/>
      <c r="C40" s="6" t="s">
        <v>12</v>
      </c>
      <c r="D40" s="12">
        <f>VLOOKUP(D31,'Your Order'!$A:$O,11,FALSE)</f>
        <v>15</v>
      </c>
      <c r="E40" s="67"/>
      <c r="F40" s="67"/>
      <c r="G40" s="6" t="s">
        <v>12</v>
      </c>
      <c r="H40" s="12">
        <f>VLOOKUP(H31,'Your Order'!$A:$O,11,FALSE)</f>
        <v>15</v>
      </c>
      <c r="I40" s="70"/>
      <c r="J40" s="71"/>
      <c r="K40" s="6" t="s">
        <v>12</v>
      </c>
      <c r="L40" s="19">
        <f>VLOOKUP(L31,'Your Order'!$A:$O,11,FALSE)</f>
        <v>15</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str">
        <f>VLOOKUP(D31,'Your Order'!$A:$O,12,FALSE)</f>
        <v>May 2018</v>
      </c>
      <c r="E42" s="67"/>
      <c r="F42" s="67"/>
      <c r="G42" s="6" t="s">
        <v>4</v>
      </c>
      <c r="H42" s="60" t="str">
        <f>VLOOKUP(H31,'Your Order'!$A:$O,12,FALSE)</f>
        <v>May 2018</v>
      </c>
      <c r="I42" s="70"/>
      <c r="J42" s="71"/>
      <c r="K42" s="6" t="s">
        <v>4</v>
      </c>
      <c r="L42" s="61" t="str">
        <f>VLOOKUP(L31,'Your Order'!$A:$O,12,FALSE)</f>
        <v>May 2018</v>
      </c>
    </row>
    <row r="43" spans="1:12" ht="18.75" customHeight="1">
      <c r="A43" s="66"/>
      <c r="B43" s="67"/>
      <c r="C43" s="7" t="s">
        <v>5</v>
      </c>
      <c r="D43" s="8">
        <f>VLOOKUP(D31,'Your Order'!$A:$O,13,FALSE)</f>
        <v>15</v>
      </c>
      <c r="E43" s="67"/>
      <c r="F43" s="67"/>
      <c r="G43" s="7" t="s">
        <v>5</v>
      </c>
      <c r="H43" s="8">
        <f>VLOOKUP(H31,'Your Order'!$A:$O,13,FALSE)</f>
        <v>15</v>
      </c>
      <c r="I43" s="70"/>
      <c r="J43" s="71"/>
      <c r="K43" s="7" t="s">
        <v>5</v>
      </c>
      <c r="L43" s="20">
        <f>VLOOKUP(L31,'Your Order'!$A:$O,13,FALSE)</f>
        <v>15</v>
      </c>
    </row>
    <row r="44" spans="1:12" ht="18.75" customHeight="1">
      <c r="A44" s="1"/>
      <c r="B44" s="2"/>
      <c r="C44" s="2"/>
      <c r="D44" s="2"/>
      <c r="E44" s="2"/>
      <c r="F44" s="2"/>
      <c r="G44" s="2"/>
      <c r="H44" s="2"/>
      <c r="I44" s="48"/>
      <c r="J44" s="48"/>
      <c r="K44" s="2"/>
      <c r="L44" s="18"/>
    </row>
    <row r="45" spans="1:12" ht="18.75" customHeight="1">
      <c r="A45" s="66"/>
      <c r="B45" s="67"/>
      <c r="C45" s="4" t="s">
        <v>0</v>
      </c>
      <c r="D45" s="14" t="s">
        <v>324</v>
      </c>
      <c r="E45" s="67"/>
      <c r="F45" s="67"/>
      <c r="G45" s="4" t="s">
        <v>0</v>
      </c>
      <c r="H45" s="14" t="s">
        <v>325</v>
      </c>
      <c r="I45" s="70"/>
      <c r="J45" s="71"/>
      <c r="K45" s="4" t="s">
        <v>0</v>
      </c>
      <c r="L45" s="22" t="s">
        <v>326</v>
      </c>
    </row>
    <row r="46" spans="1:12" ht="18.75" customHeight="1">
      <c r="A46" s="66"/>
      <c r="B46" s="67"/>
      <c r="C46" s="4" t="s">
        <v>1</v>
      </c>
      <c r="D46" s="56">
        <f>VLOOKUP(D45,'Your Order'!$A:$O,2,FALSE)</f>
        <v>4055262371104</v>
      </c>
      <c r="E46" s="67"/>
      <c r="F46" s="67"/>
      <c r="G46" s="4" t="s">
        <v>1</v>
      </c>
      <c r="H46" s="56">
        <f>VLOOKUP(H45,'Your Order'!$A:$O,2,FALSE)</f>
        <v>4055262371128</v>
      </c>
      <c r="I46" s="70"/>
      <c r="J46" s="71"/>
      <c r="K46" s="4" t="s">
        <v>1</v>
      </c>
      <c r="L46" s="58">
        <f>VLOOKUP(L45,'Your Order'!$A:$O,2,FALSE)</f>
        <v>4056207741327</v>
      </c>
    </row>
    <row r="47" spans="1:12" ht="18.75" customHeight="1">
      <c r="A47" s="66"/>
      <c r="B47" s="67"/>
      <c r="C47" s="4" t="s">
        <v>7</v>
      </c>
      <c r="D47" s="8" t="str">
        <f>VLOOKUP(D45,'Your Order'!$A:$O,3,FALSE)</f>
        <v>Pioneer</v>
      </c>
      <c r="E47" s="67"/>
      <c r="F47" s="67"/>
      <c r="G47" s="4" t="s">
        <v>7</v>
      </c>
      <c r="H47" s="8" t="str">
        <f>VLOOKUP(H45,'Your Order'!$A:$O,3,FALSE)</f>
        <v>Pioneer</v>
      </c>
      <c r="I47" s="70"/>
      <c r="J47" s="71"/>
      <c r="K47" s="4" t="s">
        <v>7</v>
      </c>
      <c r="L47" s="20" t="str">
        <f>VLOOKUP(L45,'Your Order'!$A:$O,3,FALSE)</f>
        <v>Pioneer</v>
      </c>
    </row>
    <row r="48" spans="1:12" ht="44.25" customHeight="1">
      <c r="A48" s="66"/>
      <c r="B48" s="67"/>
      <c r="C48" s="4" t="s">
        <v>2</v>
      </c>
      <c r="D48" s="8" t="str">
        <f>VLOOKUP(D45,'Your Order'!$A:$O,5,FALSE)</f>
        <v>PUMA PIONEER BACKPACK BLACK</v>
      </c>
      <c r="E48" s="67"/>
      <c r="F48" s="67"/>
      <c r="G48" s="4" t="s">
        <v>2</v>
      </c>
      <c r="H48" s="8" t="str">
        <f>VLOOKUP(H45,'Your Order'!$A:$O,5,FALSE)</f>
        <v>PUMA PIONEER BACKPACK NEW NAVY</v>
      </c>
      <c r="I48" s="70"/>
      <c r="J48" s="71"/>
      <c r="K48" s="4" t="s">
        <v>2</v>
      </c>
      <c r="L48" s="20" t="str">
        <f>VLOOKUP(L45,'Your Order'!$A:$O,5,FALSE)</f>
        <v>PUMA PIONEER BACKPACK ROSE VIOLET</v>
      </c>
    </row>
    <row r="49" spans="1:12" ht="18.75" customHeight="1">
      <c r="A49" s="66"/>
      <c r="B49" s="67"/>
      <c r="C49" s="4" t="s">
        <v>130</v>
      </c>
      <c r="D49" s="8" t="str">
        <f>VLOOKUP(D45,'Your Order'!$A:$O,6,FALSE)</f>
        <v>46H*31W*21L cm</v>
      </c>
      <c r="E49" s="67"/>
      <c r="F49" s="67"/>
      <c r="G49" s="4" t="s">
        <v>130</v>
      </c>
      <c r="H49" s="8" t="str">
        <f>VLOOKUP(H45,'Your Order'!$A:$O,6,FALSE)</f>
        <v>46H*31W*21L cm</v>
      </c>
      <c r="I49" s="70"/>
      <c r="J49" s="71"/>
      <c r="K49" s="4" t="s">
        <v>130</v>
      </c>
      <c r="L49" s="20" t="str">
        <f>VLOOKUP(L45,'Your Order'!$A:$O,6,FALSE)</f>
        <v>46H*31W*21L cm</v>
      </c>
    </row>
    <row r="50" spans="1:12" ht="18.75" customHeight="1">
      <c r="A50" s="66"/>
      <c r="B50" s="67"/>
      <c r="C50" s="4" t="s">
        <v>129</v>
      </c>
      <c r="D50" s="31">
        <f>VLOOKUP(D45,'Your Order'!$A:$O,7,FALSE)</f>
        <v>25</v>
      </c>
      <c r="E50" s="67"/>
      <c r="F50" s="67"/>
      <c r="G50" s="4" t="s">
        <v>129</v>
      </c>
      <c r="H50" s="31">
        <f>VLOOKUP(H45,'Your Order'!$A:$O,7,FALSE)</f>
        <v>25</v>
      </c>
      <c r="I50" s="70"/>
      <c r="J50" s="71"/>
      <c r="K50" s="4" t="s">
        <v>129</v>
      </c>
      <c r="L50" s="32">
        <f>VLOOKUP(L45,'Your Order'!$A:$O,7,FALSE)</f>
        <v>25</v>
      </c>
    </row>
    <row r="51" spans="1:12" ht="18.75" customHeight="1">
      <c r="A51" s="66"/>
      <c r="B51" s="67"/>
      <c r="C51" s="4" t="s">
        <v>386</v>
      </c>
      <c r="D51" s="49">
        <f>VLOOKUP(D45,'Your Order'!$A:$O,8,FALSE)</f>
        <v>30</v>
      </c>
      <c r="E51" s="67"/>
      <c r="F51" s="67"/>
      <c r="G51" s="4" t="s">
        <v>386</v>
      </c>
      <c r="H51" s="49">
        <f>VLOOKUP(H45,'Your Order'!$A:$O,8,FALSE)</f>
        <v>30</v>
      </c>
      <c r="I51" s="70"/>
      <c r="J51" s="71"/>
      <c r="K51" s="4" t="s">
        <v>386</v>
      </c>
      <c r="L51" s="54">
        <f>VLOOKUP(L45,'Your Order'!$A:$O,8,FALSE)</f>
        <v>30</v>
      </c>
    </row>
    <row r="52" spans="1:12" ht="18.75" customHeight="1">
      <c r="A52" s="66"/>
      <c r="B52" s="67"/>
      <c r="C52" s="6" t="s">
        <v>11</v>
      </c>
      <c r="D52" s="49">
        <f>VLOOKUP(D45,'Your Order'!$A:$O,9,FALSE)</f>
        <v>15</v>
      </c>
      <c r="E52" s="67"/>
      <c r="F52" s="67"/>
      <c r="G52" s="6" t="s">
        <v>11</v>
      </c>
      <c r="H52" s="49">
        <f>VLOOKUP(H45,'Your Order'!$A:$O,9,FALSE)</f>
        <v>15</v>
      </c>
      <c r="I52" s="70"/>
      <c r="J52" s="71"/>
      <c r="K52" s="6" t="s">
        <v>11</v>
      </c>
      <c r="L52" s="54">
        <f>VLOOKUP(L45,'Your Order'!$A:$O,9,FALSE)</f>
        <v>15</v>
      </c>
    </row>
    <row r="53" spans="1:12" ht="18.75" customHeight="1">
      <c r="A53" s="66"/>
      <c r="B53" s="67"/>
      <c r="C53" s="6" t="s">
        <v>10</v>
      </c>
      <c r="D53" s="49">
        <f>VLOOKUP(D45,'Your Order'!$A:$O,10,FALSE)</f>
        <v>14.25</v>
      </c>
      <c r="E53" s="67"/>
      <c r="F53" s="67"/>
      <c r="G53" s="6" t="s">
        <v>10</v>
      </c>
      <c r="H53" s="49">
        <f>VLOOKUP(H45,'Your Order'!$A:$O,10,FALSE)</f>
        <v>14.25</v>
      </c>
      <c r="I53" s="70"/>
      <c r="J53" s="71"/>
      <c r="K53" s="6" t="s">
        <v>10</v>
      </c>
      <c r="L53" s="54">
        <f>VLOOKUP(L45,'Your Order'!$A:$O,10,FALSE)</f>
        <v>14.25</v>
      </c>
    </row>
    <row r="54" spans="1:12" ht="18.75" customHeight="1" thickBot="1">
      <c r="A54" s="66"/>
      <c r="B54" s="67"/>
      <c r="C54" s="6" t="s">
        <v>12</v>
      </c>
      <c r="D54" s="12">
        <f>VLOOKUP(D45,'Your Order'!$A:$O,11,FALSE)</f>
        <v>15</v>
      </c>
      <c r="E54" s="67"/>
      <c r="F54" s="67"/>
      <c r="G54" s="6" t="s">
        <v>12</v>
      </c>
      <c r="H54" s="12">
        <f>VLOOKUP(H45,'Your Order'!$A:$O,11,FALSE)</f>
        <v>15</v>
      </c>
      <c r="I54" s="70"/>
      <c r="J54" s="71"/>
      <c r="K54" s="6" t="s">
        <v>12</v>
      </c>
      <c r="L54" s="19">
        <f>VLOOKUP(L45,'Your Order'!$A:$O,11,FALSE)</f>
        <v>15</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str">
        <f>VLOOKUP(D45,'Your Order'!$A:$O,12,FALSE)</f>
        <v>May 2018</v>
      </c>
      <c r="E56" s="67"/>
      <c r="F56" s="67"/>
      <c r="G56" s="6" t="s">
        <v>4</v>
      </c>
      <c r="H56" s="60" t="str">
        <f>VLOOKUP(H45,'Your Order'!$A:$O,12,FALSE)</f>
        <v>May 2018</v>
      </c>
      <c r="I56" s="70"/>
      <c r="J56" s="71"/>
      <c r="K56" s="6" t="s">
        <v>4</v>
      </c>
      <c r="L56" s="61" t="str">
        <f>VLOOKUP(L45,'Your Order'!$A:$O,12,FALSE)</f>
        <v>May 2018</v>
      </c>
    </row>
    <row r="57" spans="1:12" ht="18.75" customHeight="1" thickBot="1">
      <c r="A57" s="68"/>
      <c r="B57" s="69"/>
      <c r="C57" s="15" t="s">
        <v>5</v>
      </c>
      <c r="D57" s="16">
        <f>VLOOKUP(D45,'Your Order'!$A:$O,13,FALSE)</f>
        <v>15</v>
      </c>
      <c r="E57" s="69"/>
      <c r="F57" s="69"/>
      <c r="G57" s="15" t="s">
        <v>5</v>
      </c>
      <c r="H57" s="16">
        <f>VLOOKUP(H45,'Your Order'!$A:$O,13,FALSE)</f>
        <v>15</v>
      </c>
      <c r="I57" s="72"/>
      <c r="J57" s="73"/>
      <c r="K57" s="15" t="s">
        <v>5</v>
      </c>
      <c r="L57" s="23">
        <f>VLOOKUP(L45,'Your Order'!$A:$O,13,FALSE)</f>
        <v>15</v>
      </c>
    </row>
    <row r="58" spans="1:12" ht="37.5" customHeight="1" thickTop="1">
      <c r="A58" s="66"/>
      <c r="B58" s="67"/>
      <c r="C58" s="67"/>
      <c r="D58" s="67"/>
      <c r="E58" s="67"/>
      <c r="F58" s="67"/>
      <c r="G58" s="67"/>
      <c r="H58" s="67"/>
      <c r="I58" s="67"/>
      <c r="J58" s="67"/>
      <c r="K58" s="67"/>
      <c r="L58" s="80"/>
    </row>
    <row r="59" spans="1:12" ht="18.75" customHeight="1">
      <c r="A59" s="1"/>
      <c r="B59" s="2"/>
      <c r="C59" s="2"/>
      <c r="D59" s="2"/>
      <c r="E59" s="2"/>
      <c r="F59" s="2"/>
      <c r="G59" s="2"/>
      <c r="H59" s="2"/>
      <c r="I59" s="48"/>
      <c r="J59" s="48"/>
      <c r="K59" s="2"/>
      <c r="L59" s="18"/>
    </row>
    <row r="60" spans="1:12" ht="18.75" customHeight="1">
      <c r="A60" s="66"/>
      <c r="B60" s="67"/>
      <c r="C60" s="4" t="s">
        <v>0</v>
      </c>
      <c r="D60" s="14" t="s">
        <v>327</v>
      </c>
      <c r="E60" s="67"/>
      <c r="F60" s="67"/>
      <c r="G60" s="4" t="s">
        <v>0</v>
      </c>
      <c r="H60" s="14" t="s">
        <v>328</v>
      </c>
      <c r="I60" s="70"/>
      <c r="J60" s="71"/>
      <c r="K60" s="4" t="s">
        <v>0</v>
      </c>
      <c r="L60" s="22"/>
    </row>
    <row r="61" spans="1:12" ht="18.75" customHeight="1">
      <c r="A61" s="66"/>
      <c r="B61" s="67"/>
      <c r="C61" s="4" t="s">
        <v>1</v>
      </c>
      <c r="D61" s="56">
        <f>VLOOKUP(D60,'Your Order'!$A:$O,2,FALSE)</f>
        <v>4056207741334</v>
      </c>
      <c r="E61" s="67"/>
      <c r="F61" s="67"/>
      <c r="G61" s="4" t="s">
        <v>1</v>
      </c>
      <c r="H61" s="56">
        <f>VLOOKUP(H60,'Your Order'!$A:$O,2,FALSE)</f>
        <v>4056207741341</v>
      </c>
      <c r="I61" s="70"/>
      <c r="J61" s="71"/>
      <c r="K61" s="4" t="s">
        <v>1</v>
      </c>
      <c r="L61" s="20" t="e">
        <f>VLOOKUP(L60,'Your Order'!$A:$O,2,FALSE)</f>
        <v>#N/A</v>
      </c>
    </row>
    <row r="62" spans="1:12" ht="18.75" customHeight="1">
      <c r="A62" s="66"/>
      <c r="B62" s="67"/>
      <c r="C62" s="4" t="s">
        <v>7</v>
      </c>
      <c r="D62" s="8" t="str">
        <f>VLOOKUP(D60,'Your Order'!$A:$O,3,FALSE)</f>
        <v>Pioneer</v>
      </c>
      <c r="E62" s="67"/>
      <c r="F62" s="67"/>
      <c r="G62" s="4" t="s">
        <v>7</v>
      </c>
      <c r="H62" s="8" t="str">
        <f>VLOOKUP(H60,'Your Order'!$A:$O,3,FALSE)</f>
        <v>Pioneer</v>
      </c>
      <c r="I62" s="70"/>
      <c r="J62" s="71"/>
      <c r="K62" s="4" t="s">
        <v>7</v>
      </c>
      <c r="L62" s="20" t="e">
        <f>VLOOKUP(L60,'Your Order'!$A:$O,3,FALSE)</f>
        <v>#N/A</v>
      </c>
    </row>
    <row r="63" spans="1:12" ht="33.75">
      <c r="A63" s="66"/>
      <c r="B63" s="67"/>
      <c r="C63" s="4" t="s">
        <v>2</v>
      </c>
      <c r="D63" s="8" t="str">
        <f>VLOOKUP(D60,'Your Order'!$A:$O,5,FALSE)</f>
        <v>PUMA PIONEER BACKPACK BLUE DANUBE</v>
      </c>
      <c r="E63" s="67"/>
      <c r="F63" s="67"/>
      <c r="G63" s="4" t="s">
        <v>2</v>
      </c>
      <c r="H63" s="8" t="str">
        <f>VLOOKUP(H60,'Your Order'!$A:$O,5,FALSE)</f>
        <v>PUMA PIONEER BACKPACK GREEN GECKO</v>
      </c>
      <c r="I63" s="70"/>
      <c r="J63" s="71"/>
      <c r="K63" s="4" t="s">
        <v>2</v>
      </c>
      <c r="L63" s="20" t="e">
        <f>VLOOKUP(L60,'Your Order'!$A:$O,5,FALSE)</f>
        <v>#N/A</v>
      </c>
    </row>
    <row r="64" spans="1:12" ht="18.75" customHeight="1">
      <c r="A64" s="66"/>
      <c r="B64" s="67"/>
      <c r="C64" s="4" t="s">
        <v>130</v>
      </c>
      <c r="D64" s="8" t="str">
        <f>VLOOKUP(D60,'Your Order'!$A:$O,6,FALSE)</f>
        <v>46H*31W*21L cm</v>
      </c>
      <c r="E64" s="67"/>
      <c r="F64" s="67"/>
      <c r="G64" s="4" t="s">
        <v>130</v>
      </c>
      <c r="H64" s="8" t="str">
        <f>VLOOKUP(H60,'Your Order'!$A:$O,6,FALSE)</f>
        <v>46H*31W*21L cm</v>
      </c>
      <c r="I64" s="70"/>
      <c r="J64" s="71"/>
      <c r="K64" s="4" t="s">
        <v>130</v>
      </c>
      <c r="L64" s="20" t="e">
        <f>VLOOKUP(L60,'Your Order'!$A:$O,6,FALSE)</f>
        <v>#N/A</v>
      </c>
    </row>
    <row r="65" spans="1:12" ht="18.75" customHeight="1">
      <c r="A65" s="66"/>
      <c r="B65" s="67"/>
      <c r="C65" s="4" t="s">
        <v>129</v>
      </c>
      <c r="D65" s="31">
        <f>VLOOKUP(D60,'Your Order'!$A:$O,7,FALSE)</f>
        <v>25</v>
      </c>
      <c r="E65" s="67"/>
      <c r="F65" s="67"/>
      <c r="G65" s="4" t="s">
        <v>129</v>
      </c>
      <c r="H65" s="31">
        <f>VLOOKUP(H60,'Your Order'!$A:$O,7,FALSE)</f>
        <v>25</v>
      </c>
      <c r="I65" s="70"/>
      <c r="J65" s="71"/>
      <c r="K65" s="4" t="s">
        <v>129</v>
      </c>
      <c r="L65" s="32" t="e">
        <f>VLOOKUP(L60,'Your Order'!$A:$O,7,FALSE)</f>
        <v>#N/A</v>
      </c>
    </row>
    <row r="66" spans="1:12" ht="18.75" customHeight="1">
      <c r="A66" s="66"/>
      <c r="B66" s="67"/>
      <c r="C66" s="4" t="s">
        <v>386</v>
      </c>
      <c r="D66" s="49">
        <f>VLOOKUP(D60,'Your Order'!$A:$O,8,FALSE)</f>
        <v>30</v>
      </c>
      <c r="E66" s="67"/>
      <c r="F66" s="67"/>
      <c r="G66" s="4" t="s">
        <v>386</v>
      </c>
      <c r="H66" s="49">
        <f>VLOOKUP(H60,'Your Order'!$A:$O,8,FALSE)</f>
        <v>30</v>
      </c>
      <c r="I66" s="70"/>
      <c r="J66" s="71"/>
      <c r="K66" s="4" t="s">
        <v>386</v>
      </c>
      <c r="L66" s="21" t="e">
        <f>VLOOKUP(L60,'Your Order'!$A:$O,8,FALSE)</f>
        <v>#N/A</v>
      </c>
    </row>
    <row r="67" spans="1:12" ht="18.75" customHeight="1">
      <c r="A67" s="66"/>
      <c r="B67" s="67"/>
      <c r="C67" s="6" t="s">
        <v>11</v>
      </c>
      <c r="D67" s="49">
        <f>VLOOKUP(D60,'Your Order'!$A:$O,9,FALSE)</f>
        <v>15</v>
      </c>
      <c r="E67" s="67"/>
      <c r="F67" s="67"/>
      <c r="G67" s="6" t="s">
        <v>11</v>
      </c>
      <c r="H67" s="49">
        <f>VLOOKUP(H60,'Your Order'!$A:$O,9,FALSE)</f>
        <v>15</v>
      </c>
      <c r="I67" s="70"/>
      <c r="J67" s="71"/>
      <c r="K67" s="6" t="s">
        <v>11</v>
      </c>
      <c r="L67" s="21" t="e">
        <f>VLOOKUP(L60,'Your Order'!$A:$O,9,FALSE)</f>
        <v>#N/A</v>
      </c>
    </row>
    <row r="68" spans="1:12" ht="18.75" customHeight="1">
      <c r="A68" s="66"/>
      <c r="B68" s="67"/>
      <c r="C68" s="6" t="s">
        <v>10</v>
      </c>
      <c r="D68" s="49">
        <f>VLOOKUP(D60,'Your Order'!$A:$O,10,FALSE)</f>
        <v>14.25</v>
      </c>
      <c r="E68" s="67"/>
      <c r="F68" s="67"/>
      <c r="G68" s="6" t="s">
        <v>10</v>
      </c>
      <c r="H68" s="49">
        <f>VLOOKUP(H60,'Your Order'!$A:$O,10,FALSE)</f>
        <v>14.25</v>
      </c>
      <c r="I68" s="70"/>
      <c r="J68" s="71"/>
      <c r="K68" s="6" t="s">
        <v>10</v>
      </c>
      <c r="L68" s="21" t="e">
        <f>VLOOKUP(L60,'Your Order'!$A:$O,10,FALSE)</f>
        <v>#N/A</v>
      </c>
    </row>
    <row r="69" spans="1:12" ht="18.75" customHeight="1" thickBot="1">
      <c r="A69" s="66"/>
      <c r="B69" s="67"/>
      <c r="C69" s="6" t="s">
        <v>12</v>
      </c>
      <c r="D69" s="12">
        <f>VLOOKUP(D60,'Your Order'!$A:$O,11,FALSE)</f>
        <v>15</v>
      </c>
      <c r="E69" s="67"/>
      <c r="F69" s="67"/>
      <c r="G69" s="6" t="s">
        <v>12</v>
      </c>
      <c r="H69" s="12">
        <f>VLOOKUP(H60,'Your Order'!$A:$O,11,FALSE)</f>
        <v>15</v>
      </c>
      <c r="I69" s="70"/>
      <c r="J69" s="71"/>
      <c r="K69" s="6" t="s">
        <v>12</v>
      </c>
      <c r="L69" s="19" t="e">
        <f>VLOOKUP(L60,'Your Order'!$A:$O,11,FALSE)</f>
        <v>#N/A</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str">
        <f>VLOOKUP(D60,'Your Order'!$A:$O,12,FALSE)</f>
        <v>May 2018</v>
      </c>
      <c r="E71" s="67"/>
      <c r="F71" s="67"/>
      <c r="G71" s="6" t="s">
        <v>4</v>
      </c>
      <c r="H71" s="60" t="str">
        <f>VLOOKUP(H60,'Your Order'!$A:$O,12,FALSE)</f>
        <v>May 2018</v>
      </c>
      <c r="I71" s="70"/>
      <c r="J71" s="71"/>
      <c r="K71" s="6" t="s">
        <v>4</v>
      </c>
      <c r="L71" s="61" t="e">
        <f>VLOOKUP(L60,'Your Order'!$A:$O,12,FALSE)</f>
        <v>#N/A</v>
      </c>
    </row>
    <row r="72" spans="1:12" ht="18.75" customHeight="1">
      <c r="A72" s="66"/>
      <c r="B72" s="67"/>
      <c r="C72" s="7" t="s">
        <v>5</v>
      </c>
      <c r="D72" s="8">
        <f>VLOOKUP(D60,'Your Order'!$A:$O,13,FALSE)</f>
        <v>15</v>
      </c>
      <c r="E72" s="67"/>
      <c r="F72" s="67"/>
      <c r="G72" s="7" t="s">
        <v>5</v>
      </c>
      <c r="H72" s="8">
        <f>VLOOKUP(H60,'Your Order'!$A:$O,13,FALSE)</f>
        <v>15</v>
      </c>
      <c r="I72" s="70"/>
      <c r="J72" s="71"/>
      <c r="K72" s="7" t="s">
        <v>5</v>
      </c>
      <c r="L72" s="20" t="e">
        <f>VLOOKUP(L60,'Your Order'!$A:$O,13,FALSE)</f>
        <v>#N/A</v>
      </c>
    </row>
    <row r="73" spans="1:12" ht="18.75" customHeight="1">
      <c r="A73" s="1"/>
      <c r="B73" s="2"/>
      <c r="C73" s="2"/>
      <c r="D73" s="2"/>
      <c r="E73" s="2"/>
      <c r="F73" s="2"/>
      <c r="G73" s="2"/>
      <c r="H73" s="2"/>
      <c r="I73" s="48"/>
      <c r="J73" s="48"/>
      <c r="K73" s="2"/>
      <c r="L73" s="18"/>
    </row>
    <row r="74" spans="1:12" ht="18.75" customHeight="1">
      <c r="A74" s="66"/>
      <c r="B74" s="71"/>
      <c r="C74" s="4" t="s">
        <v>0</v>
      </c>
      <c r="D74" s="14"/>
      <c r="E74" s="67"/>
      <c r="F74" s="67"/>
      <c r="G74" s="4" t="s">
        <v>0</v>
      </c>
      <c r="H74" s="14"/>
      <c r="I74" s="70"/>
      <c r="J74" s="71"/>
      <c r="K74" s="4" t="s">
        <v>0</v>
      </c>
      <c r="L74" s="22"/>
    </row>
    <row r="75" spans="1:12" ht="18.75" customHeight="1">
      <c r="A75" s="66"/>
      <c r="B75" s="71"/>
      <c r="C75" s="4" t="s">
        <v>1</v>
      </c>
      <c r="D75" s="8" t="e">
        <f>VLOOKUP(D74,'Your Order'!$A:$O,2,FALSE)</f>
        <v>#N/A</v>
      </c>
      <c r="E75" s="67"/>
      <c r="F75" s="67"/>
      <c r="G75" s="4" t="s">
        <v>1</v>
      </c>
      <c r="H75" s="8" t="e">
        <f>VLOOKUP(H74,'Your Order'!$A:$O,2,FALSE)</f>
        <v>#N/A</v>
      </c>
      <c r="I75" s="70"/>
      <c r="J75" s="71"/>
      <c r="K75" s="4" t="s">
        <v>1</v>
      </c>
      <c r="L75" s="20" t="e">
        <f>VLOOKUP(L74,'Your Order'!$A:$O,2,FALSE)</f>
        <v>#N/A</v>
      </c>
    </row>
    <row r="76" spans="1:12" ht="18.75" customHeight="1">
      <c r="A76" s="66"/>
      <c r="B76" s="71"/>
      <c r="C76" s="4" t="s">
        <v>7</v>
      </c>
      <c r="D76" s="8" t="e">
        <f>VLOOKUP(D74,'Your Order'!$A:$O,3,FALSE)</f>
        <v>#N/A</v>
      </c>
      <c r="E76" s="67"/>
      <c r="F76" s="67"/>
      <c r="G76" s="4" t="s">
        <v>7</v>
      </c>
      <c r="H76" s="8" t="e">
        <f>VLOOKUP(H74,'Your Order'!$A:$O,3,FALSE)</f>
        <v>#N/A</v>
      </c>
      <c r="I76" s="70"/>
      <c r="J76" s="71"/>
      <c r="K76" s="4" t="s">
        <v>7</v>
      </c>
      <c r="L76" s="20" t="e">
        <f>VLOOKUP(L74,'Your Order'!$A:$O,3,FALSE)</f>
        <v>#N/A</v>
      </c>
    </row>
    <row r="77" spans="1:12">
      <c r="A77" s="66"/>
      <c r="B77" s="71"/>
      <c r="C77" s="4" t="s">
        <v>2</v>
      </c>
      <c r="D77" s="8" t="e">
        <f>VLOOKUP(D74,'Your Order'!$A:$O,5,FALSE)</f>
        <v>#N/A</v>
      </c>
      <c r="E77" s="67"/>
      <c r="F77" s="67"/>
      <c r="G77" s="4" t="s">
        <v>2</v>
      </c>
      <c r="H77" s="8" t="e">
        <f>VLOOKUP(H74,'Your Order'!$A:$O,5,FALSE)</f>
        <v>#N/A</v>
      </c>
      <c r="I77" s="70"/>
      <c r="J77" s="71"/>
      <c r="K77" s="4" t="s">
        <v>2</v>
      </c>
      <c r="L77" s="20" t="e">
        <f>VLOOKUP(L74,'Your Order'!$A:$O,5,FALSE)</f>
        <v>#N/A</v>
      </c>
    </row>
    <row r="78" spans="1:12" ht="18.75" customHeight="1">
      <c r="A78" s="66"/>
      <c r="B78" s="71"/>
      <c r="C78" s="4" t="s">
        <v>130</v>
      </c>
      <c r="D78" s="8" t="e">
        <f>VLOOKUP(D74,'Your Order'!$A:$O,6,FALSE)</f>
        <v>#N/A</v>
      </c>
      <c r="E78" s="67"/>
      <c r="F78" s="67"/>
      <c r="G78" s="4" t="s">
        <v>130</v>
      </c>
      <c r="H78" s="8" t="e">
        <f>VLOOKUP(H74,'Your Order'!$A:$O,6,FALSE)</f>
        <v>#N/A</v>
      </c>
      <c r="I78" s="70"/>
      <c r="J78" s="71"/>
      <c r="K78" s="4" t="s">
        <v>130</v>
      </c>
      <c r="L78" s="20" t="e">
        <f>VLOOKUP(L74,'Your Order'!$A:$O,6,FALSE)</f>
        <v>#N/A</v>
      </c>
    </row>
    <row r="79" spans="1:12" ht="18.75" customHeight="1">
      <c r="A79" s="66"/>
      <c r="B79" s="71"/>
      <c r="C79" s="4" t="s">
        <v>129</v>
      </c>
      <c r="D79" s="31" t="e">
        <f>VLOOKUP(D74,'Your Order'!$A:$O,7,FALSE)</f>
        <v>#N/A</v>
      </c>
      <c r="E79" s="67"/>
      <c r="F79" s="67"/>
      <c r="G79" s="4" t="s">
        <v>129</v>
      </c>
      <c r="H79" s="31" t="e">
        <f>VLOOKUP(H74,'Your Order'!$A:$O,7,FALSE)</f>
        <v>#N/A</v>
      </c>
      <c r="I79" s="70"/>
      <c r="J79" s="71"/>
      <c r="K79" s="4" t="s">
        <v>129</v>
      </c>
      <c r="L79" s="32" t="e">
        <f>VLOOKUP(L74,'Your Order'!$A:$O,7,FALSE)</f>
        <v>#N/A</v>
      </c>
    </row>
    <row r="80" spans="1:12" ht="18.75" customHeight="1">
      <c r="A80" s="66"/>
      <c r="B80" s="71"/>
      <c r="C80" s="4" t="s">
        <v>386</v>
      </c>
      <c r="D80" s="10" t="e">
        <f>VLOOKUP(D74,'Your Order'!$A:$O,8,FALSE)</f>
        <v>#N/A</v>
      </c>
      <c r="E80" s="67"/>
      <c r="F80" s="67"/>
      <c r="G80" s="4" t="s">
        <v>386</v>
      </c>
      <c r="H80" s="10" t="e">
        <f>VLOOKUP(H74,'Your Order'!$A:$O,8,FALSE)</f>
        <v>#N/A</v>
      </c>
      <c r="I80" s="70"/>
      <c r="J80" s="71"/>
      <c r="K80" s="4" t="s">
        <v>386</v>
      </c>
      <c r="L80" s="21" t="e">
        <f>VLOOKUP(L74,'Your Order'!$A:$O,8,FALSE)</f>
        <v>#N/A</v>
      </c>
    </row>
    <row r="81" spans="1:12" ht="18.75" customHeight="1">
      <c r="A81" s="66"/>
      <c r="B81" s="71"/>
      <c r="C81" s="6" t="s">
        <v>11</v>
      </c>
      <c r="D81" s="10" t="e">
        <f>VLOOKUP(D74,'Your Order'!$A:$O,9,FALSE)</f>
        <v>#N/A</v>
      </c>
      <c r="E81" s="67"/>
      <c r="F81" s="67"/>
      <c r="G81" s="6" t="s">
        <v>11</v>
      </c>
      <c r="H81" s="10" t="e">
        <f>VLOOKUP(H74,'Your Order'!$A:$O,9,FALSE)</f>
        <v>#N/A</v>
      </c>
      <c r="I81" s="70"/>
      <c r="J81" s="71"/>
      <c r="K81" s="6" t="s">
        <v>11</v>
      </c>
      <c r="L81" s="21" t="e">
        <f>VLOOKUP(L74,'Your Order'!$A:$O,9,FALSE)</f>
        <v>#N/A</v>
      </c>
    </row>
    <row r="82" spans="1:12" ht="18.75" customHeight="1">
      <c r="A82" s="66"/>
      <c r="B82" s="71"/>
      <c r="C82" s="6" t="s">
        <v>10</v>
      </c>
      <c r="D82" s="10" t="e">
        <f>VLOOKUP(D74,'Your Order'!$A:$O,10,FALSE)</f>
        <v>#N/A</v>
      </c>
      <c r="E82" s="67"/>
      <c r="F82" s="67"/>
      <c r="G82" s="6" t="s">
        <v>10</v>
      </c>
      <c r="H82" s="10" t="e">
        <f>VLOOKUP(H74,'Your Order'!$A:$O,10,FALSE)</f>
        <v>#N/A</v>
      </c>
      <c r="I82" s="70"/>
      <c r="J82" s="71"/>
      <c r="K82" s="6" t="s">
        <v>10</v>
      </c>
      <c r="L82" s="21" t="e">
        <f>VLOOKUP(L74,'Your Order'!$A:$O,10,FALSE)</f>
        <v>#N/A</v>
      </c>
    </row>
    <row r="83" spans="1:12" ht="18.75" customHeight="1" thickBot="1">
      <c r="A83" s="66"/>
      <c r="B83" s="71"/>
      <c r="C83" s="6" t="s">
        <v>12</v>
      </c>
      <c r="D83" s="12" t="e">
        <f>VLOOKUP(D74,'Your Order'!$A:$O,11,FALSE)</f>
        <v>#N/A</v>
      </c>
      <c r="E83" s="67"/>
      <c r="F83" s="67"/>
      <c r="G83" s="6" t="s">
        <v>12</v>
      </c>
      <c r="H83" s="12" t="e">
        <f>VLOOKUP(H74,'Your Order'!$A:$O,11,FALSE)</f>
        <v>#N/A</v>
      </c>
      <c r="I83" s="70"/>
      <c r="J83" s="71"/>
      <c r="K83" s="6" t="s">
        <v>12</v>
      </c>
      <c r="L83" s="19" t="e">
        <f>VLOOKUP(L74,'Your Order'!$A:$O,11,FALSE)</f>
        <v>#N/A</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e">
        <f>VLOOKUP(D74,'Your Order'!$A:$O,12,FALSE)</f>
        <v>#N/A</v>
      </c>
      <c r="E85" s="67"/>
      <c r="F85" s="67"/>
      <c r="G85" s="6" t="s">
        <v>4</v>
      </c>
      <c r="H85" s="60" t="e">
        <f>VLOOKUP(H74,'Your Order'!$A:$O,12,FALSE)</f>
        <v>#N/A</v>
      </c>
      <c r="I85" s="70"/>
      <c r="J85" s="71"/>
      <c r="K85" s="6" t="s">
        <v>4</v>
      </c>
      <c r="L85" s="61" t="e">
        <f>VLOOKUP(L74,'Your Order'!$A:$O,12,FALSE)</f>
        <v>#N/A</v>
      </c>
    </row>
    <row r="86" spans="1:12" ht="18.75" customHeight="1">
      <c r="A86" s="66"/>
      <c r="B86" s="71"/>
      <c r="C86" s="7" t="s">
        <v>5</v>
      </c>
      <c r="D86" s="8" t="e">
        <f>VLOOKUP(D74,'Your Order'!$A:$O,13,FALSE)</f>
        <v>#N/A</v>
      </c>
      <c r="E86" s="67"/>
      <c r="F86" s="67"/>
      <c r="G86" s="7" t="s">
        <v>5</v>
      </c>
      <c r="H86" s="8" t="e">
        <f>VLOOKUP(H74,'Your Order'!$A:$O,13,FALSE)</f>
        <v>#N/A</v>
      </c>
      <c r="I86" s="70"/>
      <c r="J86" s="71"/>
      <c r="K86" s="7" t="s">
        <v>5</v>
      </c>
      <c r="L86" s="20" t="e">
        <f>VLOOKUP(L74,'Your Order'!$A:$O,13,FALSE)</f>
        <v>#N/A</v>
      </c>
    </row>
    <row r="87" spans="1:12" ht="18.75" customHeight="1">
      <c r="A87" s="17"/>
      <c r="B87" s="24"/>
      <c r="C87" s="24"/>
      <c r="D87" s="24"/>
      <c r="E87" s="24"/>
      <c r="F87" s="24"/>
      <c r="G87" s="24"/>
      <c r="H87" s="24"/>
      <c r="I87" s="24"/>
      <c r="J87" s="24"/>
      <c r="K87" s="24"/>
      <c r="L87" s="25"/>
    </row>
    <row r="88" spans="1:12" ht="18.75" customHeight="1">
      <c r="A88" s="66"/>
      <c r="B88" s="67"/>
      <c r="C88" s="4" t="s">
        <v>0</v>
      </c>
      <c r="D88" s="14"/>
      <c r="E88" s="67"/>
      <c r="F88" s="67"/>
      <c r="G88" s="4" t="s">
        <v>0</v>
      </c>
      <c r="H88" s="14"/>
      <c r="I88" s="70"/>
      <c r="J88" s="71"/>
      <c r="K88" s="4" t="s">
        <v>0</v>
      </c>
      <c r="L88" s="22"/>
    </row>
    <row r="89" spans="1:12" ht="18.75" customHeight="1">
      <c r="A89" s="66"/>
      <c r="B89" s="67"/>
      <c r="C89" s="4" t="s">
        <v>1</v>
      </c>
      <c r="D89" s="8" t="e">
        <f>VLOOKUP(D88,'Your Order'!$A:$O,2,FALSE)</f>
        <v>#N/A</v>
      </c>
      <c r="E89" s="67"/>
      <c r="F89" s="67"/>
      <c r="G89" s="4" t="s">
        <v>1</v>
      </c>
      <c r="H89" s="8" t="e">
        <f>VLOOKUP(H88,'Your Order'!$A:$O,2,FALSE)</f>
        <v>#N/A</v>
      </c>
      <c r="I89" s="70"/>
      <c r="J89" s="71"/>
      <c r="K89" s="4" t="s">
        <v>1</v>
      </c>
      <c r="L89" s="20" t="e">
        <f>VLOOKUP(L88,'Your Order'!$A:$O,2,FALSE)</f>
        <v>#N/A</v>
      </c>
    </row>
    <row r="90" spans="1:12" ht="18.75" customHeight="1">
      <c r="A90" s="66"/>
      <c r="B90" s="67"/>
      <c r="C90" s="4" t="s">
        <v>7</v>
      </c>
      <c r="D90" s="8" t="e">
        <f>VLOOKUP(D88,'Your Order'!$A:$O,3,FALSE)</f>
        <v>#N/A</v>
      </c>
      <c r="E90" s="67"/>
      <c r="F90" s="67"/>
      <c r="G90" s="4" t="s">
        <v>7</v>
      </c>
      <c r="H90" s="8" t="e">
        <f>VLOOKUP(H88,'Your Order'!$A:$O,3,FALSE)</f>
        <v>#N/A</v>
      </c>
      <c r="I90" s="70"/>
      <c r="J90" s="71"/>
      <c r="K90" s="4" t="s">
        <v>7</v>
      </c>
      <c r="L90" s="20" t="e">
        <f>VLOOKUP(L88,'Your Order'!$A:$O,3,FALSE)</f>
        <v>#N/A</v>
      </c>
    </row>
    <row r="91" spans="1:12">
      <c r="A91" s="66"/>
      <c r="B91" s="67"/>
      <c r="C91" s="4" t="s">
        <v>2</v>
      </c>
      <c r="D91" s="8" t="e">
        <f>VLOOKUP(D88,'Your Order'!$A:$O,5,FALSE)</f>
        <v>#N/A</v>
      </c>
      <c r="E91" s="67"/>
      <c r="F91" s="67"/>
      <c r="G91" s="4" t="s">
        <v>2</v>
      </c>
      <c r="H91" s="8" t="e">
        <f>VLOOKUP(H88,'Your Order'!$A:$O,5,FALSE)</f>
        <v>#N/A</v>
      </c>
      <c r="I91" s="70"/>
      <c r="J91" s="71"/>
      <c r="K91" s="4" t="s">
        <v>2</v>
      </c>
      <c r="L91" s="20" t="e">
        <f>VLOOKUP(L88,'Your Order'!$A:$O,5,FALSE)</f>
        <v>#N/A</v>
      </c>
    </row>
    <row r="92" spans="1:12" ht="18.75" customHeight="1">
      <c r="A92" s="66"/>
      <c r="B92" s="67"/>
      <c r="C92" s="4" t="s">
        <v>130</v>
      </c>
      <c r="D92" s="8" t="e">
        <f>VLOOKUP(D88,'Your Order'!$A:$O,6,FALSE)</f>
        <v>#N/A</v>
      </c>
      <c r="E92" s="67"/>
      <c r="F92" s="67"/>
      <c r="G92" s="4" t="s">
        <v>130</v>
      </c>
      <c r="H92" s="8" t="e">
        <f>VLOOKUP(H88,'Your Order'!$A:$O,6,FALSE)</f>
        <v>#N/A</v>
      </c>
      <c r="I92" s="70"/>
      <c r="J92" s="71"/>
      <c r="K92" s="4" t="s">
        <v>130</v>
      </c>
      <c r="L92" s="20" t="e">
        <f>VLOOKUP(L88,'Your Order'!$A:$O,6,FALSE)</f>
        <v>#N/A</v>
      </c>
    </row>
    <row r="93" spans="1:12" ht="18.75" customHeight="1">
      <c r="A93" s="66"/>
      <c r="B93" s="67"/>
      <c r="C93" s="4" t="s">
        <v>129</v>
      </c>
      <c r="D93" s="31" t="e">
        <f>VLOOKUP(D88,'Your Order'!$A:$O,7,FALSE)</f>
        <v>#N/A</v>
      </c>
      <c r="E93" s="67"/>
      <c r="F93" s="67"/>
      <c r="G93" s="4" t="s">
        <v>129</v>
      </c>
      <c r="H93" s="31" t="e">
        <f>VLOOKUP(H88,'Your Order'!$A:$O,7,FALSE)</f>
        <v>#N/A</v>
      </c>
      <c r="I93" s="70"/>
      <c r="J93" s="71"/>
      <c r="K93" s="4" t="s">
        <v>129</v>
      </c>
      <c r="L93" s="32" t="e">
        <f>VLOOKUP(L88,'Your Order'!$A:$O,7,FALSE)</f>
        <v>#N/A</v>
      </c>
    </row>
    <row r="94" spans="1:12" ht="18.75" customHeight="1">
      <c r="A94" s="66"/>
      <c r="B94" s="67"/>
      <c r="C94" s="4" t="s">
        <v>386</v>
      </c>
      <c r="D94" s="10" t="e">
        <f>VLOOKUP(D88,'Your Order'!$A:$O,8,FALSE)</f>
        <v>#N/A</v>
      </c>
      <c r="E94" s="67"/>
      <c r="F94" s="67"/>
      <c r="G94" s="4" t="s">
        <v>386</v>
      </c>
      <c r="H94" s="10" t="e">
        <f>VLOOKUP(H88,'Your Order'!$A:$O,8,FALSE)</f>
        <v>#N/A</v>
      </c>
      <c r="I94" s="70"/>
      <c r="J94" s="71"/>
      <c r="K94" s="4" t="s">
        <v>386</v>
      </c>
      <c r="L94" s="21" t="e">
        <f>VLOOKUP(L88,'Your Order'!$A:$O,8,FALSE)</f>
        <v>#N/A</v>
      </c>
    </row>
    <row r="95" spans="1:12" ht="18.75" customHeight="1">
      <c r="A95" s="66"/>
      <c r="B95" s="67"/>
      <c r="C95" s="6" t="s">
        <v>11</v>
      </c>
      <c r="D95" s="10" t="e">
        <f>VLOOKUP(D88,'Your Order'!$A:$O,9,FALSE)</f>
        <v>#N/A</v>
      </c>
      <c r="E95" s="67"/>
      <c r="F95" s="67"/>
      <c r="G95" s="6" t="s">
        <v>11</v>
      </c>
      <c r="H95" s="10" t="e">
        <f>VLOOKUP(H88,'Your Order'!$A:$O,9,FALSE)</f>
        <v>#N/A</v>
      </c>
      <c r="I95" s="70"/>
      <c r="J95" s="71"/>
      <c r="K95" s="6" t="s">
        <v>11</v>
      </c>
      <c r="L95" s="21" t="e">
        <f>VLOOKUP(L88,'Your Order'!$A:$O,9,FALSE)</f>
        <v>#N/A</v>
      </c>
    </row>
    <row r="96" spans="1:12" ht="18.75" customHeight="1">
      <c r="A96" s="66"/>
      <c r="B96" s="67"/>
      <c r="C96" s="6" t="s">
        <v>10</v>
      </c>
      <c r="D96" s="10" t="e">
        <f>VLOOKUP(D88,'Your Order'!$A:$O,10,FALSE)</f>
        <v>#N/A</v>
      </c>
      <c r="E96" s="67"/>
      <c r="F96" s="67"/>
      <c r="G96" s="6" t="s">
        <v>10</v>
      </c>
      <c r="H96" s="10" t="e">
        <f>VLOOKUP(H88,'Your Order'!$A:$O,10,FALSE)</f>
        <v>#N/A</v>
      </c>
      <c r="I96" s="70"/>
      <c r="J96" s="71"/>
      <c r="K96" s="6" t="s">
        <v>10</v>
      </c>
      <c r="L96" s="21" t="e">
        <f>VLOOKUP(L88,'Your Order'!$A:$O,10,FALSE)</f>
        <v>#N/A</v>
      </c>
    </row>
    <row r="97" spans="1:12" ht="18.75" customHeight="1" thickBot="1">
      <c r="A97" s="66"/>
      <c r="B97" s="67"/>
      <c r="C97" s="6" t="s">
        <v>12</v>
      </c>
      <c r="D97" s="12" t="e">
        <f>VLOOKUP(D88,'Your Order'!$A:$O,11,FALSE)</f>
        <v>#N/A</v>
      </c>
      <c r="E97" s="67"/>
      <c r="F97" s="67"/>
      <c r="G97" s="6" t="s">
        <v>12</v>
      </c>
      <c r="H97" s="12" t="e">
        <f>VLOOKUP(H88,'Your Order'!$A:$O,11,FALSE)</f>
        <v>#N/A</v>
      </c>
      <c r="I97" s="70"/>
      <c r="J97" s="71"/>
      <c r="K97" s="6" t="s">
        <v>12</v>
      </c>
      <c r="L97" s="19" t="e">
        <f>VLOOKUP(L88,'Your Order'!$A:$O,11,FALSE)</f>
        <v>#N/A</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e">
        <f>VLOOKUP(D88,'Your Order'!$A:$O,12,FALSE)</f>
        <v>#N/A</v>
      </c>
      <c r="E99" s="67"/>
      <c r="F99" s="67"/>
      <c r="G99" s="6" t="s">
        <v>4</v>
      </c>
      <c r="H99" s="60" t="e">
        <f>VLOOKUP(H88,'Your Order'!$A:$O,12,FALSE)</f>
        <v>#N/A</v>
      </c>
      <c r="I99" s="70"/>
      <c r="J99" s="71"/>
      <c r="K99" s="6" t="s">
        <v>4</v>
      </c>
      <c r="L99" s="61" t="e">
        <f>VLOOKUP(L88,'Your Order'!$A:$O,12,FALSE)</f>
        <v>#N/A</v>
      </c>
    </row>
    <row r="100" spans="1:12" ht="18.75" customHeight="1">
      <c r="A100" s="66"/>
      <c r="B100" s="67"/>
      <c r="C100" s="7" t="s">
        <v>5</v>
      </c>
      <c r="D100" s="8" t="e">
        <f>VLOOKUP(D88,'Your Order'!$A:$O,13,FALSE)</f>
        <v>#N/A</v>
      </c>
      <c r="E100" s="67"/>
      <c r="F100" s="67"/>
      <c r="G100" s="7" t="s">
        <v>5</v>
      </c>
      <c r="H100" s="8" t="e">
        <f>VLOOKUP(H88,'Your Order'!$A:$O,13,FALSE)</f>
        <v>#N/A</v>
      </c>
      <c r="I100" s="70"/>
      <c r="J100" s="71"/>
      <c r="K100" s="7" t="s">
        <v>5</v>
      </c>
      <c r="L100" s="20" t="e">
        <f>VLOOKUP(L88,'Your Order'!$A:$O,13,FALSE)</f>
        <v>#N/A</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c r="E102" s="67"/>
      <c r="F102" s="67"/>
      <c r="G102" s="4" t="s">
        <v>0</v>
      </c>
      <c r="H102" s="14"/>
      <c r="I102" s="70"/>
      <c r="J102" s="71"/>
      <c r="K102" s="4" t="s">
        <v>0</v>
      </c>
      <c r="L102" s="22"/>
    </row>
    <row r="103" spans="1:12" ht="18.75" customHeight="1">
      <c r="A103" s="66"/>
      <c r="B103" s="67"/>
      <c r="C103" s="4" t="s">
        <v>1</v>
      </c>
      <c r="D103" s="8" t="e">
        <f>VLOOKUP(D102,'Your Order'!$A:$O,2,FALSE)</f>
        <v>#N/A</v>
      </c>
      <c r="E103" s="67"/>
      <c r="F103" s="67"/>
      <c r="G103" s="4" t="s">
        <v>1</v>
      </c>
      <c r="H103" s="8" t="e">
        <f>VLOOKUP(H102,'Your Order'!$A:$O,2,FALSE)</f>
        <v>#N/A</v>
      </c>
      <c r="I103" s="70"/>
      <c r="J103" s="71"/>
      <c r="K103" s="4" t="s">
        <v>1</v>
      </c>
      <c r="L103" s="20" t="e">
        <f>VLOOKUP(L102,'Your Order'!$A:$O,2,FALSE)</f>
        <v>#N/A</v>
      </c>
    </row>
    <row r="104" spans="1:12" ht="18.75" customHeight="1">
      <c r="A104" s="66"/>
      <c r="B104" s="67"/>
      <c r="C104" s="4" t="s">
        <v>7</v>
      </c>
      <c r="D104" s="8" t="e">
        <f>VLOOKUP(D102,'Your Order'!$A:$O,3,FALSE)</f>
        <v>#N/A</v>
      </c>
      <c r="E104" s="67"/>
      <c r="F104" s="67"/>
      <c r="G104" s="4" t="s">
        <v>7</v>
      </c>
      <c r="H104" s="8" t="e">
        <f>VLOOKUP(H102,'Your Order'!$A:$O,3,FALSE)</f>
        <v>#N/A</v>
      </c>
      <c r="I104" s="70"/>
      <c r="J104" s="71"/>
      <c r="K104" s="4" t="s">
        <v>7</v>
      </c>
      <c r="L104" s="20" t="e">
        <f>VLOOKUP(L102,'Your Order'!$A:$O,3,FALSE)</f>
        <v>#N/A</v>
      </c>
    </row>
    <row r="105" spans="1:12">
      <c r="A105" s="66"/>
      <c r="B105" s="67"/>
      <c r="C105" s="4" t="s">
        <v>2</v>
      </c>
      <c r="D105" s="8" t="e">
        <f>VLOOKUP(D102,'Your Order'!$A:$O,5,FALSE)</f>
        <v>#N/A</v>
      </c>
      <c r="E105" s="67"/>
      <c r="F105" s="67"/>
      <c r="G105" s="4" t="s">
        <v>2</v>
      </c>
      <c r="H105" s="8" t="e">
        <f>VLOOKUP(H102,'Your Order'!$A:$O,5,FALSE)</f>
        <v>#N/A</v>
      </c>
      <c r="I105" s="70"/>
      <c r="J105" s="71"/>
      <c r="K105" s="4" t="s">
        <v>2</v>
      </c>
      <c r="L105" s="20" t="e">
        <f>VLOOKUP(L102,'Your Order'!$A:$O,5,FALSE)</f>
        <v>#N/A</v>
      </c>
    </row>
    <row r="106" spans="1:12" ht="18.75" customHeight="1">
      <c r="A106" s="66"/>
      <c r="B106" s="67"/>
      <c r="C106" s="4" t="s">
        <v>130</v>
      </c>
      <c r="D106" s="8" t="e">
        <f>VLOOKUP(D102,'Your Order'!$A:$O,6,FALSE)</f>
        <v>#N/A</v>
      </c>
      <c r="E106" s="67"/>
      <c r="F106" s="67"/>
      <c r="G106" s="4" t="s">
        <v>130</v>
      </c>
      <c r="H106" s="8" t="e">
        <f>VLOOKUP(H102,'Your Order'!$A:$O,6,FALSE)</f>
        <v>#N/A</v>
      </c>
      <c r="I106" s="70"/>
      <c r="J106" s="71"/>
      <c r="K106" s="4" t="s">
        <v>130</v>
      </c>
      <c r="L106" s="20" t="e">
        <f>VLOOKUP(L102,'Your Order'!$A:$O,6,FALSE)</f>
        <v>#N/A</v>
      </c>
    </row>
    <row r="107" spans="1:12" ht="18.75" customHeight="1">
      <c r="A107" s="66"/>
      <c r="B107" s="67"/>
      <c r="C107" s="4" t="s">
        <v>129</v>
      </c>
      <c r="D107" s="31" t="e">
        <f>VLOOKUP(D102,'Your Order'!$A:$O,7,FALSE)</f>
        <v>#N/A</v>
      </c>
      <c r="E107" s="67"/>
      <c r="F107" s="67"/>
      <c r="G107" s="4" t="s">
        <v>129</v>
      </c>
      <c r="H107" s="31" t="e">
        <f>VLOOKUP(H102,'Your Order'!$A:$O,7,FALSE)</f>
        <v>#N/A</v>
      </c>
      <c r="I107" s="70"/>
      <c r="J107" s="71"/>
      <c r="K107" s="4" t="s">
        <v>129</v>
      </c>
      <c r="L107" s="32" t="e">
        <f>VLOOKUP(L102,'Your Order'!$A:$O,7,FALSE)</f>
        <v>#N/A</v>
      </c>
    </row>
    <row r="108" spans="1:12" ht="18.75" customHeight="1">
      <c r="A108" s="66"/>
      <c r="B108" s="67"/>
      <c r="C108" s="4" t="s">
        <v>386</v>
      </c>
      <c r="D108" s="10" t="e">
        <f>VLOOKUP(D102,'Your Order'!$A:$O,8,FALSE)</f>
        <v>#N/A</v>
      </c>
      <c r="E108" s="67"/>
      <c r="F108" s="67"/>
      <c r="G108" s="4" t="s">
        <v>386</v>
      </c>
      <c r="H108" s="10" t="e">
        <f>VLOOKUP(H102,'Your Order'!$A:$O,8,FALSE)</f>
        <v>#N/A</v>
      </c>
      <c r="I108" s="70"/>
      <c r="J108" s="71"/>
      <c r="K108" s="4" t="s">
        <v>386</v>
      </c>
      <c r="L108" s="21" t="e">
        <f>VLOOKUP(L102,'Your Order'!$A:$O,8,FALSE)</f>
        <v>#N/A</v>
      </c>
    </row>
    <row r="109" spans="1:12" ht="18.75" customHeight="1">
      <c r="A109" s="66"/>
      <c r="B109" s="67"/>
      <c r="C109" s="6" t="s">
        <v>11</v>
      </c>
      <c r="D109" s="10" t="e">
        <f>VLOOKUP(D102,'Your Order'!$A:$O,9,FALSE)</f>
        <v>#N/A</v>
      </c>
      <c r="E109" s="67"/>
      <c r="F109" s="67"/>
      <c r="G109" s="6" t="s">
        <v>11</v>
      </c>
      <c r="H109" s="10" t="e">
        <f>VLOOKUP(H102,'Your Order'!$A:$O,9,FALSE)</f>
        <v>#N/A</v>
      </c>
      <c r="I109" s="70"/>
      <c r="J109" s="71"/>
      <c r="K109" s="6" t="s">
        <v>11</v>
      </c>
      <c r="L109" s="21" t="e">
        <f>VLOOKUP(L102,'Your Order'!$A:$O,9,FALSE)</f>
        <v>#N/A</v>
      </c>
    </row>
    <row r="110" spans="1:12" ht="18.75" customHeight="1">
      <c r="A110" s="66"/>
      <c r="B110" s="67"/>
      <c r="C110" s="6" t="s">
        <v>10</v>
      </c>
      <c r="D110" s="10" t="e">
        <f>VLOOKUP(D102,'Your Order'!$A:$O,10,FALSE)</f>
        <v>#N/A</v>
      </c>
      <c r="E110" s="67"/>
      <c r="F110" s="67"/>
      <c r="G110" s="6" t="s">
        <v>10</v>
      </c>
      <c r="H110" s="10" t="e">
        <f>VLOOKUP(H102,'Your Order'!$A:$O,10,FALSE)</f>
        <v>#N/A</v>
      </c>
      <c r="I110" s="70"/>
      <c r="J110" s="71"/>
      <c r="K110" s="6" t="s">
        <v>10</v>
      </c>
      <c r="L110" s="21" t="e">
        <f>VLOOKUP(L102,'Your Order'!$A:$O,10,FALSE)</f>
        <v>#N/A</v>
      </c>
    </row>
    <row r="111" spans="1:12" ht="18.75" customHeight="1" thickBot="1">
      <c r="A111" s="66"/>
      <c r="B111" s="67"/>
      <c r="C111" s="6" t="s">
        <v>12</v>
      </c>
      <c r="D111" s="12" t="e">
        <f>VLOOKUP(D102,'Your Order'!$A:$O,11,FALSE)</f>
        <v>#N/A</v>
      </c>
      <c r="E111" s="67"/>
      <c r="F111" s="67"/>
      <c r="G111" s="6" t="s">
        <v>12</v>
      </c>
      <c r="H111" s="12" t="e">
        <f>VLOOKUP(H102,'Your Order'!$A:$O,11,FALSE)</f>
        <v>#N/A</v>
      </c>
      <c r="I111" s="70"/>
      <c r="J111" s="71"/>
      <c r="K111" s="6" t="s">
        <v>12</v>
      </c>
      <c r="L111" s="19" t="e">
        <f>VLOOKUP(L102,'Your Order'!$A:$O,11,FALSE)</f>
        <v>#N/A</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e">
        <f>VLOOKUP(D102,'Your Order'!$A:$O,12,FALSE)</f>
        <v>#N/A</v>
      </c>
      <c r="E113" s="67"/>
      <c r="F113" s="67"/>
      <c r="G113" s="6" t="s">
        <v>4</v>
      </c>
      <c r="H113" s="60" t="e">
        <f>VLOOKUP(H102,'Your Order'!$A:$O,12,FALSE)</f>
        <v>#N/A</v>
      </c>
      <c r="I113" s="70"/>
      <c r="J113" s="71"/>
      <c r="K113" s="6" t="s">
        <v>4</v>
      </c>
      <c r="L113" s="61" t="e">
        <f>VLOOKUP(L102,'Your Order'!$A:$O,12,FALSE)</f>
        <v>#N/A</v>
      </c>
    </row>
    <row r="114" spans="1:12" ht="18.75" customHeight="1" thickBot="1">
      <c r="A114" s="68"/>
      <c r="B114" s="69"/>
      <c r="C114" s="15" t="s">
        <v>5</v>
      </c>
      <c r="D114" s="16" t="e">
        <f>VLOOKUP(D102,'Your Order'!$A:$O,13,FALSE)</f>
        <v>#N/A</v>
      </c>
      <c r="E114" s="69"/>
      <c r="F114" s="69"/>
      <c r="G114" s="15" t="s">
        <v>5</v>
      </c>
      <c r="H114" s="16" t="e">
        <f>VLOOKUP(H102,'Your Order'!$A:$O,13,FALSE)</f>
        <v>#N/A</v>
      </c>
      <c r="I114" s="72"/>
      <c r="J114" s="73"/>
      <c r="K114" s="15" t="s">
        <v>5</v>
      </c>
      <c r="L114" s="23" t="e">
        <f>VLOOKUP(L102,'Your Order'!$A:$O,13,FALSE)</f>
        <v>#N/A</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c r="E117" s="67"/>
      <c r="F117" s="67"/>
      <c r="G117" s="4" t="s">
        <v>0</v>
      </c>
      <c r="H117" s="14"/>
      <c r="I117" s="70"/>
      <c r="J117" s="71"/>
      <c r="K117" s="4" t="s">
        <v>0</v>
      </c>
      <c r="L117" s="22"/>
    </row>
    <row r="118" spans="1:12" ht="18.75" customHeight="1">
      <c r="A118" s="66"/>
      <c r="B118" s="67"/>
      <c r="C118" s="4" t="s">
        <v>1</v>
      </c>
      <c r="D118" s="8" t="e">
        <f>VLOOKUP(D117,'Your Order'!$A:$O,2,FALSE)</f>
        <v>#N/A</v>
      </c>
      <c r="E118" s="67"/>
      <c r="F118" s="67"/>
      <c r="G118" s="4" t="s">
        <v>1</v>
      </c>
      <c r="H118" s="8" t="e">
        <f>VLOOKUP(H117,'Your Order'!$A:$O,2,FALSE)</f>
        <v>#N/A</v>
      </c>
      <c r="I118" s="70"/>
      <c r="J118" s="71"/>
      <c r="K118" s="4" t="s">
        <v>1</v>
      </c>
      <c r="L118" s="20" t="e">
        <f>VLOOKUP(L117,'Your Order'!$A:$O,2,FALSE)</f>
        <v>#N/A</v>
      </c>
    </row>
    <row r="119" spans="1:12" ht="18.75" customHeight="1">
      <c r="A119" s="66"/>
      <c r="B119" s="67"/>
      <c r="C119" s="4" t="s">
        <v>7</v>
      </c>
      <c r="D119" s="8" t="e">
        <f>VLOOKUP(D117,'Your Order'!$A:$O,3,FALSE)</f>
        <v>#N/A</v>
      </c>
      <c r="E119" s="67"/>
      <c r="F119" s="67"/>
      <c r="G119" s="4" t="s">
        <v>7</v>
      </c>
      <c r="H119" s="8" t="e">
        <f>VLOOKUP(H117,'Your Order'!$A:$O,3,FALSE)</f>
        <v>#N/A</v>
      </c>
      <c r="I119" s="70"/>
      <c r="J119" s="71"/>
      <c r="K119" s="4" t="s">
        <v>7</v>
      </c>
      <c r="L119" s="20" t="e">
        <f>VLOOKUP(L117,'Your Order'!$A:$O,3,FALSE)</f>
        <v>#N/A</v>
      </c>
    </row>
    <row r="120" spans="1:12">
      <c r="A120" s="66"/>
      <c r="B120" s="67"/>
      <c r="C120" s="4" t="s">
        <v>2</v>
      </c>
      <c r="D120" s="8" t="e">
        <f>VLOOKUP(D117,'Your Order'!$A:$O,5,FALSE)</f>
        <v>#N/A</v>
      </c>
      <c r="E120" s="67"/>
      <c r="F120" s="67"/>
      <c r="G120" s="4" t="s">
        <v>2</v>
      </c>
      <c r="H120" s="8" t="e">
        <f>VLOOKUP(H117,'Your Order'!$A:$O,5,FALSE)</f>
        <v>#N/A</v>
      </c>
      <c r="I120" s="70"/>
      <c r="J120" s="71"/>
      <c r="K120" s="4" t="s">
        <v>2</v>
      </c>
      <c r="L120" s="20" t="e">
        <f>VLOOKUP(L117,'Your Order'!$A:$O,5,FALSE)</f>
        <v>#N/A</v>
      </c>
    </row>
    <row r="121" spans="1:12" ht="18.75" customHeight="1">
      <c r="A121" s="66"/>
      <c r="B121" s="67"/>
      <c r="C121" s="4" t="s">
        <v>130</v>
      </c>
      <c r="D121" s="8" t="e">
        <f>VLOOKUP(D117,'Your Order'!$A:$O,6,FALSE)</f>
        <v>#N/A</v>
      </c>
      <c r="E121" s="67"/>
      <c r="F121" s="67"/>
      <c r="G121" s="4" t="s">
        <v>130</v>
      </c>
      <c r="H121" s="8" t="e">
        <f>VLOOKUP(H117,'Your Order'!$A:$O,6,FALSE)</f>
        <v>#N/A</v>
      </c>
      <c r="I121" s="70"/>
      <c r="J121" s="71"/>
      <c r="K121" s="4" t="s">
        <v>130</v>
      </c>
      <c r="L121" s="20" t="e">
        <f>VLOOKUP(L117,'Your Order'!$A:$O,6,FALSE)</f>
        <v>#N/A</v>
      </c>
    </row>
    <row r="122" spans="1:12" ht="18.75" customHeight="1">
      <c r="A122" s="66"/>
      <c r="B122" s="67"/>
      <c r="C122" s="4" t="s">
        <v>129</v>
      </c>
      <c r="D122" s="31" t="e">
        <f>VLOOKUP(D117,'Your Order'!$A:$O,7,FALSE)</f>
        <v>#N/A</v>
      </c>
      <c r="E122" s="67"/>
      <c r="F122" s="67"/>
      <c r="G122" s="4" t="s">
        <v>129</v>
      </c>
      <c r="H122" s="31" t="e">
        <f>VLOOKUP(H117,'Your Order'!$A:$O,7,FALSE)</f>
        <v>#N/A</v>
      </c>
      <c r="I122" s="70"/>
      <c r="J122" s="71"/>
      <c r="K122" s="4" t="s">
        <v>129</v>
      </c>
      <c r="L122" s="32" t="e">
        <f>VLOOKUP(L117,'Your Order'!$A:$O,7,FALSE)</f>
        <v>#N/A</v>
      </c>
    </row>
    <row r="123" spans="1:12" ht="18.75" customHeight="1">
      <c r="A123" s="66"/>
      <c r="B123" s="67"/>
      <c r="C123" s="4" t="s">
        <v>386</v>
      </c>
      <c r="D123" s="10" t="e">
        <f>VLOOKUP(D117,'Your Order'!$A:$O,8,FALSE)</f>
        <v>#N/A</v>
      </c>
      <c r="E123" s="67"/>
      <c r="F123" s="67"/>
      <c r="G123" s="4" t="s">
        <v>386</v>
      </c>
      <c r="H123" s="10" t="e">
        <f>VLOOKUP(H117,'Your Order'!$A:$O,8,FALSE)</f>
        <v>#N/A</v>
      </c>
      <c r="I123" s="70"/>
      <c r="J123" s="71"/>
      <c r="K123" s="4" t="s">
        <v>386</v>
      </c>
      <c r="L123" s="21" t="e">
        <f>VLOOKUP(L117,'Your Order'!$A:$O,8,FALSE)</f>
        <v>#N/A</v>
      </c>
    </row>
    <row r="124" spans="1:12" ht="18.75" customHeight="1">
      <c r="A124" s="66"/>
      <c r="B124" s="67"/>
      <c r="C124" s="6" t="s">
        <v>11</v>
      </c>
      <c r="D124" s="10" t="e">
        <f>VLOOKUP(D117,'Your Order'!$A:$O,9,FALSE)</f>
        <v>#N/A</v>
      </c>
      <c r="E124" s="67"/>
      <c r="F124" s="67"/>
      <c r="G124" s="6" t="s">
        <v>11</v>
      </c>
      <c r="H124" s="10" t="e">
        <f>VLOOKUP(H117,'Your Order'!$A:$O,9,FALSE)</f>
        <v>#N/A</v>
      </c>
      <c r="I124" s="70"/>
      <c r="J124" s="71"/>
      <c r="K124" s="6" t="s">
        <v>11</v>
      </c>
      <c r="L124" s="21" t="e">
        <f>VLOOKUP(L117,'Your Order'!$A:$O,9,FALSE)</f>
        <v>#N/A</v>
      </c>
    </row>
    <row r="125" spans="1:12" ht="18.75" customHeight="1">
      <c r="A125" s="66"/>
      <c r="B125" s="67"/>
      <c r="C125" s="6" t="s">
        <v>10</v>
      </c>
      <c r="D125" s="10" t="e">
        <f>VLOOKUP(D117,'Your Order'!$A:$O,10,FALSE)</f>
        <v>#N/A</v>
      </c>
      <c r="E125" s="67"/>
      <c r="F125" s="67"/>
      <c r="G125" s="6" t="s">
        <v>10</v>
      </c>
      <c r="H125" s="10" t="e">
        <f>VLOOKUP(H117,'Your Order'!$A:$O,10,FALSE)</f>
        <v>#N/A</v>
      </c>
      <c r="I125" s="70"/>
      <c r="J125" s="71"/>
      <c r="K125" s="6" t="s">
        <v>10</v>
      </c>
      <c r="L125" s="21" t="e">
        <f>VLOOKUP(L117,'Your Order'!$A:$O,10,FALSE)</f>
        <v>#N/A</v>
      </c>
    </row>
    <row r="126" spans="1:12" ht="18.75" customHeight="1" thickBot="1">
      <c r="A126" s="66"/>
      <c r="B126" s="67"/>
      <c r="C126" s="6" t="s">
        <v>12</v>
      </c>
      <c r="D126" s="12" t="e">
        <f>VLOOKUP(D117,'Your Order'!$A:$O,11,FALSE)</f>
        <v>#N/A</v>
      </c>
      <c r="E126" s="67"/>
      <c r="F126" s="67"/>
      <c r="G126" s="6" t="s">
        <v>12</v>
      </c>
      <c r="H126" s="12" t="e">
        <f>VLOOKUP(H117,'Your Order'!$A:$O,11,FALSE)</f>
        <v>#N/A</v>
      </c>
      <c r="I126" s="70"/>
      <c r="J126" s="71"/>
      <c r="K126" s="6" t="s">
        <v>12</v>
      </c>
      <c r="L126" s="19" t="e">
        <f>VLOOKUP(L117,'Your Order'!$A:$O,11,FALSE)</f>
        <v>#N/A</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e">
        <f>VLOOKUP(D117,'Your Order'!$A:$O,12,FALSE)</f>
        <v>#N/A</v>
      </c>
      <c r="E128" s="67"/>
      <c r="F128" s="67"/>
      <c r="G128" s="6" t="s">
        <v>4</v>
      </c>
      <c r="H128" s="60" t="e">
        <f>VLOOKUP(H117,'Your Order'!$A:$O,12,FALSE)</f>
        <v>#N/A</v>
      </c>
      <c r="I128" s="70"/>
      <c r="J128" s="71"/>
      <c r="K128" s="6" t="s">
        <v>4</v>
      </c>
      <c r="L128" s="61" t="e">
        <f>VLOOKUP(L117,'Your Order'!$A:$O,12,FALSE)</f>
        <v>#N/A</v>
      </c>
    </row>
    <row r="129" spans="1:12" ht="18.75" customHeight="1">
      <c r="A129" s="66"/>
      <c r="B129" s="67"/>
      <c r="C129" s="7" t="s">
        <v>5</v>
      </c>
      <c r="D129" s="8" t="e">
        <f>VLOOKUP(D117,'Your Order'!$A:$O,13,FALSE)</f>
        <v>#N/A</v>
      </c>
      <c r="E129" s="67"/>
      <c r="F129" s="67"/>
      <c r="G129" s="7" t="s">
        <v>5</v>
      </c>
      <c r="H129" s="8" t="e">
        <f>VLOOKUP(H117,'Your Order'!$A:$O,13,FALSE)</f>
        <v>#N/A</v>
      </c>
      <c r="I129" s="70"/>
      <c r="J129" s="71"/>
      <c r="K129" s="7" t="s">
        <v>5</v>
      </c>
      <c r="L129" s="20" t="e">
        <f>VLOOKUP(L117,'Your Order'!$A:$O,13,FALSE)</f>
        <v>#N/A</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c r="E131" s="67"/>
      <c r="F131" s="67"/>
      <c r="G131" s="4" t="s">
        <v>0</v>
      </c>
      <c r="H131" s="14"/>
      <c r="I131" s="70"/>
      <c r="J131" s="71"/>
      <c r="K131" s="4" t="s">
        <v>0</v>
      </c>
      <c r="L131" s="22"/>
    </row>
    <row r="132" spans="1:12" ht="18.75" customHeight="1">
      <c r="A132" s="66"/>
      <c r="B132" s="67"/>
      <c r="C132" s="4" t="s">
        <v>1</v>
      </c>
      <c r="D132" s="8" t="e">
        <f>VLOOKUP(D131,'Your Order'!$A:$O,2,FALSE)</f>
        <v>#N/A</v>
      </c>
      <c r="E132" s="67"/>
      <c r="F132" s="67"/>
      <c r="G132" s="4" t="s">
        <v>1</v>
      </c>
      <c r="H132" s="8" t="e">
        <f>VLOOKUP(H131,'Your Order'!$A:$O,2,FALSE)</f>
        <v>#N/A</v>
      </c>
      <c r="I132" s="70"/>
      <c r="J132" s="71"/>
      <c r="K132" s="4" t="s">
        <v>1</v>
      </c>
      <c r="L132" s="20" t="e">
        <f>VLOOKUP(L131,'Your Order'!$A:$O,2,FALSE)</f>
        <v>#N/A</v>
      </c>
    </row>
    <row r="133" spans="1:12" ht="18.75" customHeight="1">
      <c r="A133" s="66"/>
      <c r="B133" s="67"/>
      <c r="C133" s="4" t="s">
        <v>7</v>
      </c>
      <c r="D133" s="8" t="e">
        <f>VLOOKUP(D131,'Your Order'!$A:$O,3,FALSE)</f>
        <v>#N/A</v>
      </c>
      <c r="E133" s="67"/>
      <c r="F133" s="67"/>
      <c r="G133" s="4" t="s">
        <v>7</v>
      </c>
      <c r="H133" s="8" t="e">
        <f>VLOOKUP(H131,'Your Order'!$A:$O,3,FALSE)</f>
        <v>#N/A</v>
      </c>
      <c r="I133" s="70"/>
      <c r="J133" s="71"/>
      <c r="K133" s="4" t="s">
        <v>7</v>
      </c>
      <c r="L133" s="20" t="e">
        <f>VLOOKUP(L131,'Your Order'!$A:$O,3,FALSE)</f>
        <v>#N/A</v>
      </c>
    </row>
    <row r="134" spans="1:12">
      <c r="A134" s="66"/>
      <c r="B134" s="67"/>
      <c r="C134" s="4" t="s">
        <v>2</v>
      </c>
      <c r="D134" s="8" t="e">
        <f>VLOOKUP(D131,'Your Order'!$A:$O,5,FALSE)</f>
        <v>#N/A</v>
      </c>
      <c r="E134" s="67"/>
      <c r="F134" s="67"/>
      <c r="G134" s="4" t="s">
        <v>2</v>
      </c>
      <c r="H134" s="8" t="e">
        <f>VLOOKUP(H131,'Your Order'!$A:$O,5,FALSE)</f>
        <v>#N/A</v>
      </c>
      <c r="I134" s="70"/>
      <c r="J134" s="71"/>
      <c r="K134" s="4" t="s">
        <v>2</v>
      </c>
      <c r="L134" s="20" t="e">
        <f>VLOOKUP(L131,'Your Order'!$A:$O,5,FALSE)</f>
        <v>#N/A</v>
      </c>
    </row>
    <row r="135" spans="1:12" ht="18.75" customHeight="1">
      <c r="A135" s="66"/>
      <c r="B135" s="67"/>
      <c r="C135" s="4" t="s">
        <v>130</v>
      </c>
      <c r="D135" s="8" t="e">
        <f>VLOOKUP(D131,'Your Order'!$A:$O,6,FALSE)</f>
        <v>#N/A</v>
      </c>
      <c r="E135" s="67"/>
      <c r="F135" s="67"/>
      <c r="G135" s="4" t="s">
        <v>130</v>
      </c>
      <c r="H135" s="8" t="e">
        <f>VLOOKUP(H131,'Your Order'!$A:$O,6,FALSE)</f>
        <v>#N/A</v>
      </c>
      <c r="I135" s="70"/>
      <c r="J135" s="71"/>
      <c r="K135" s="4" t="s">
        <v>130</v>
      </c>
      <c r="L135" s="20" t="e">
        <f>VLOOKUP(L131,'Your Order'!$A:$O,6,FALSE)</f>
        <v>#N/A</v>
      </c>
    </row>
    <row r="136" spans="1:12" ht="18.75" customHeight="1">
      <c r="A136" s="66"/>
      <c r="B136" s="67"/>
      <c r="C136" s="4" t="s">
        <v>129</v>
      </c>
      <c r="D136" s="31" t="e">
        <f>VLOOKUP(D131,'Your Order'!$A:$O,7,FALSE)</f>
        <v>#N/A</v>
      </c>
      <c r="E136" s="67"/>
      <c r="F136" s="67"/>
      <c r="G136" s="4" t="s">
        <v>129</v>
      </c>
      <c r="H136" s="31" t="e">
        <f>VLOOKUP(H131,'Your Order'!$A:$O,7,FALSE)</f>
        <v>#N/A</v>
      </c>
      <c r="I136" s="70"/>
      <c r="J136" s="71"/>
      <c r="K136" s="4" t="s">
        <v>129</v>
      </c>
      <c r="L136" s="32" t="e">
        <f>VLOOKUP(L131,'Your Order'!$A:$O,7,FALSE)</f>
        <v>#N/A</v>
      </c>
    </row>
    <row r="137" spans="1:12" ht="18.75" customHeight="1">
      <c r="A137" s="66"/>
      <c r="B137" s="67"/>
      <c r="C137" s="4" t="s">
        <v>386</v>
      </c>
      <c r="D137" s="10" t="e">
        <f>VLOOKUP(D131,'Your Order'!$A:$O,8,FALSE)</f>
        <v>#N/A</v>
      </c>
      <c r="E137" s="67"/>
      <c r="F137" s="67"/>
      <c r="G137" s="4" t="s">
        <v>386</v>
      </c>
      <c r="H137" s="10" t="e">
        <f>VLOOKUP(H131,'Your Order'!$A:$O,8,FALSE)</f>
        <v>#N/A</v>
      </c>
      <c r="I137" s="70"/>
      <c r="J137" s="71"/>
      <c r="K137" s="4" t="s">
        <v>386</v>
      </c>
      <c r="L137" s="21" t="e">
        <f>VLOOKUP(L131,'Your Order'!$A:$O,8,FALSE)</f>
        <v>#N/A</v>
      </c>
    </row>
    <row r="138" spans="1:12" ht="18.75" customHeight="1">
      <c r="A138" s="66"/>
      <c r="B138" s="67"/>
      <c r="C138" s="6" t="s">
        <v>11</v>
      </c>
      <c r="D138" s="10" t="e">
        <f>VLOOKUP(D131,'Your Order'!$A:$O,9,FALSE)</f>
        <v>#N/A</v>
      </c>
      <c r="E138" s="67"/>
      <c r="F138" s="67"/>
      <c r="G138" s="6" t="s">
        <v>11</v>
      </c>
      <c r="H138" s="10" t="e">
        <f>VLOOKUP(H131,'Your Order'!$A:$O,9,FALSE)</f>
        <v>#N/A</v>
      </c>
      <c r="I138" s="70"/>
      <c r="J138" s="71"/>
      <c r="K138" s="6" t="s">
        <v>11</v>
      </c>
      <c r="L138" s="21" t="e">
        <f>VLOOKUP(L131,'Your Order'!$A:$O,9,FALSE)</f>
        <v>#N/A</v>
      </c>
    </row>
    <row r="139" spans="1:12" ht="18.75" customHeight="1">
      <c r="A139" s="66"/>
      <c r="B139" s="67"/>
      <c r="C139" s="6" t="s">
        <v>10</v>
      </c>
      <c r="D139" s="10" t="e">
        <f>VLOOKUP(D131,'Your Order'!$A:$O,10,FALSE)</f>
        <v>#N/A</v>
      </c>
      <c r="E139" s="67"/>
      <c r="F139" s="67"/>
      <c r="G139" s="6" t="s">
        <v>10</v>
      </c>
      <c r="H139" s="10" t="e">
        <f>VLOOKUP(H131,'Your Order'!$A:$O,10,FALSE)</f>
        <v>#N/A</v>
      </c>
      <c r="I139" s="70"/>
      <c r="J139" s="71"/>
      <c r="K139" s="6" t="s">
        <v>10</v>
      </c>
      <c r="L139" s="21" t="e">
        <f>VLOOKUP(L131,'Your Order'!$A:$O,10,FALSE)</f>
        <v>#N/A</v>
      </c>
    </row>
    <row r="140" spans="1:12" ht="18.75" customHeight="1" thickBot="1">
      <c r="A140" s="66"/>
      <c r="B140" s="67"/>
      <c r="C140" s="6" t="s">
        <v>12</v>
      </c>
      <c r="D140" s="12" t="e">
        <f>VLOOKUP(D131,'Your Order'!$A:$O,11,FALSE)</f>
        <v>#N/A</v>
      </c>
      <c r="E140" s="67"/>
      <c r="F140" s="67"/>
      <c r="G140" s="6" t="s">
        <v>12</v>
      </c>
      <c r="H140" s="12" t="e">
        <f>VLOOKUP(H131,'Your Order'!$A:$O,11,FALSE)</f>
        <v>#N/A</v>
      </c>
      <c r="I140" s="70"/>
      <c r="J140" s="71"/>
      <c r="K140" s="6" t="s">
        <v>12</v>
      </c>
      <c r="L140" s="19" t="e">
        <f>VLOOKUP(L131,'Your Order'!$A:$O,11,FALSE)</f>
        <v>#N/A</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e">
        <f>VLOOKUP(D131,'Your Order'!$A:$O,12,FALSE)</f>
        <v>#N/A</v>
      </c>
      <c r="E142" s="67"/>
      <c r="F142" s="67"/>
      <c r="G142" s="6" t="s">
        <v>4</v>
      </c>
      <c r="H142" s="60" t="e">
        <f>VLOOKUP(H131,'Your Order'!$A:$O,12,FALSE)</f>
        <v>#N/A</v>
      </c>
      <c r="I142" s="70"/>
      <c r="J142" s="71"/>
      <c r="K142" s="6" t="s">
        <v>4</v>
      </c>
      <c r="L142" s="61" t="e">
        <f>VLOOKUP(L131,'Your Order'!$A:$O,12,FALSE)</f>
        <v>#N/A</v>
      </c>
    </row>
    <row r="143" spans="1:12" ht="18.75" customHeight="1">
      <c r="A143" s="66"/>
      <c r="B143" s="67"/>
      <c r="C143" s="7" t="s">
        <v>5</v>
      </c>
      <c r="D143" s="8" t="e">
        <f>VLOOKUP(D131,'Your Order'!$A:$O,13,FALSE)</f>
        <v>#N/A</v>
      </c>
      <c r="E143" s="67"/>
      <c r="F143" s="67"/>
      <c r="G143" s="7" t="s">
        <v>5</v>
      </c>
      <c r="H143" s="8" t="e">
        <f>VLOOKUP(H131,'Your Order'!$A:$O,13,FALSE)</f>
        <v>#N/A</v>
      </c>
      <c r="I143" s="70"/>
      <c r="J143" s="71"/>
      <c r="K143" s="7" t="s">
        <v>5</v>
      </c>
      <c r="L143" s="20" t="e">
        <f>VLOOKUP(L131,'Your Order'!$A:$O,13,FALSE)</f>
        <v>#N/A</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c r="E145" s="67"/>
      <c r="F145" s="67"/>
      <c r="G145" s="4" t="s">
        <v>0</v>
      </c>
      <c r="H145" s="14"/>
      <c r="I145" s="70"/>
      <c r="J145" s="71"/>
      <c r="K145" s="4" t="s">
        <v>0</v>
      </c>
      <c r="L145" s="22"/>
    </row>
    <row r="146" spans="1:12" ht="18.75" customHeight="1">
      <c r="A146" s="66"/>
      <c r="B146" s="67"/>
      <c r="C146" s="4" t="s">
        <v>1</v>
      </c>
      <c r="D146" s="8" t="e">
        <f>VLOOKUP(D145,'Your Order'!$A:$O,2,FALSE)</f>
        <v>#N/A</v>
      </c>
      <c r="E146" s="67"/>
      <c r="F146" s="67"/>
      <c r="G146" s="4" t="s">
        <v>1</v>
      </c>
      <c r="H146" s="8" t="e">
        <f>VLOOKUP(H145,'Your Order'!$A:$O,2,FALSE)</f>
        <v>#N/A</v>
      </c>
      <c r="I146" s="70"/>
      <c r="J146" s="71"/>
      <c r="K146" s="4" t="s">
        <v>1</v>
      </c>
      <c r="L146" s="20" t="e">
        <f>VLOOKUP(L145,'Your Order'!$A:$O,2,FALSE)</f>
        <v>#N/A</v>
      </c>
    </row>
    <row r="147" spans="1:12" ht="18.75" customHeight="1">
      <c r="A147" s="66"/>
      <c r="B147" s="67"/>
      <c r="C147" s="4" t="s">
        <v>7</v>
      </c>
      <c r="D147" s="8" t="e">
        <f>VLOOKUP(D145,'Your Order'!$A:$O,3,FALSE)</f>
        <v>#N/A</v>
      </c>
      <c r="E147" s="67"/>
      <c r="F147" s="67"/>
      <c r="G147" s="4" t="s">
        <v>7</v>
      </c>
      <c r="H147" s="8" t="e">
        <f>VLOOKUP(H145,'Your Order'!$A:$O,3,FALSE)</f>
        <v>#N/A</v>
      </c>
      <c r="I147" s="70"/>
      <c r="J147" s="71"/>
      <c r="K147" s="4" t="s">
        <v>7</v>
      </c>
      <c r="L147" s="20" t="e">
        <f>VLOOKUP(L145,'Your Order'!$A:$O,3,FALSE)</f>
        <v>#N/A</v>
      </c>
    </row>
    <row r="148" spans="1:12">
      <c r="A148" s="66"/>
      <c r="B148" s="67"/>
      <c r="C148" s="4" t="s">
        <v>2</v>
      </c>
      <c r="D148" s="8" t="e">
        <f>VLOOKUP(D145,'Your Order'!$A:$O,5,FALSE)</f>
        <v>#N/A</v>
      </c>
      <c r="E148" s="67"/>
      <c r="F148" s="67"/>
      <c r="G148" s="4" t="s">
        <v>2</v>
      </c>
      <c r="H148" s="8" t="e">
        <f>VLOOKUP(H145,'Your Order'!$A:$O,5,FALSE)</f>
        <v>#N/A</v>
      </c>
      <c r="I148" s="70"/>
      <c r="J148" s="71"/>
      <c r="K148" s="4" t="s">
        <v>2</v>
      </c>
      <c r="L148" s="20" t="e">
        <f>VLOOKUP(L145,'Your Order'!$A:$O,5,FALSE)</f>
        <v>#N/A</v>
      </c>
    </row>
    <row r="149" spans="1:12" ht="18.75" customHeight="1">
      <c r="A149" s="66"/>
      <c r="B149" s="67"/>
      <c r="C149" s="4" t="s">
        <v>130</v>
      </c>
      <c r="D149" s="8" t="e">
        <f>VLOOKUP(D145,'Your Order'!$A:$O,6,FALSE)</f>
        <v>#N/A</v>
      </c>
      <c r="E149" s="67"/>
      <c r="F149" s="67"/>
      <c r="G149" s="4" t="s">
        <v>130</v>
      </c>
      <c r="H149" s="8" t="e">
        <f>VLOOKUP(H145,'Your Order'!$A:$O,6,FALSE)</f>
        <v>#N/A</v>
      </c>
      <c r="I149" s="70"/>
      <c r="J149" s="71"/>
      <c r="K149" s="4" t="s">
        <v>130</v>
      </c>
      <c r="L149" s="20" t="e">
        <f>VLOOKUP(L145,'Your Order'!$A:$O,6,FALSE)</f>
        <v>#N/A</v>
      </c>
    </row>
    <row r="150" spans="1:12" ht="18.75" customHeight="1">
      <c r="A150" s="66"/>
      <c r="B150" s="67"/>
      <c r="C150" s="4" t="s">
        <v>129</v>
      </c>
      <c r="D150" s="31" t="e">
        <f>VLOOKUP(D145,'Your Order'!$A:$O,7,FALSE)</f>
        <v>#N/A</v>
      </c>
      <c r="E150" s="67"/>
      <c r="F150" s="67"/>
      <c r="G150" s="4" t="s">
        <v>129</v>
      </c>
      <c r="H150" s="31" t="e">
        <f>VLOOKUP(H145,'Your Order'!$A:$O,7,FALSE)</f>
        <v>#N/A</v>
      </c>
      <c r="I150" s="70"/>
      <c r="J150" s="71"/>
      <c r="K150" s="4" t="s">
        <v>129</v>
      </c>
      <c r="L150" s="32" t="e">
        <f>VLOOKUP(L145,'Your Order'!$A:$O,7,FALSE)</f>
        <v>#N/A</v>
      </c>
    </row>
    <row r="151" spans="1:12" ht="18.75" customHeight="1">
      <c r="A151" s="66"/>
      <c r="B151" s="67"/>
      <c r="C151" s="4" t="s">
        <v>386</v>
      </c>
      <c r="D151" s="10" t="e">
        <f>VLOOKUP(D145,'Your Order'!$A:$O,8,FALSE)</f>
        <v>#N/A</v>
      </c>
      <c r="E151" s="67"/>
      <c r="F151" s="67"/>
      <c r="G151" s="4" t="s">
        <v>386</v>
      </c>
      <c r="H151" s="10" t="e">
        <f>VLOOKUP(H145,'Your Order'!$A:$O,8,FALSE)</f>
        <v>#N/A</v>
      </c>
      <c r="I151" s="70"/>
      <c r="J151" s="71"/>
      <c r="K151" s="4" t="s">
        <v>386</v>
      </c>
      <c r="L151" s="21" t="e">
        <f>VLOOKUP(L145,'Your Order'!$A:$O,8,FALSE)</f>
        <v>#N/A</v>
      </c>
    </row>
    <row r="152" spans="1:12" ht="18.75" customHeight="1">
      <c r="A152" s="66"/>
      <c r="B152" s="67"/>
      <c r="C152" s="6" t="s">
        <v>11</v>
      </c>
      <c r="D152" s="10" t="e">
        <f>VLOOKUP(D145,'Your Order'!$A:$O,9,FALSE)</f>
        <v>#N/A</v>
      </c>
      <c r="E152" s="67"/>
      <c r="F152" s="67"/>
      <c r="G152" s="6" t="s">
        <v>11</v>
      </c>
      <c r="H152" s="10" t="e">
        <f>VLOOKUP(H145,'Your Order'!$A:$O,9,FALSE)</f>
        <v>#N/A</v>
      </c>
      <c r="I152" s="70"/>
      <c r="J152" s="71"/>
      <c r="K152" s="6" t="s">
        <v>11</v>
      </c>
      <c r="L152" s="21" t="e">
        <f>VLOOKUP(L145,'Your Order'!$A:$O,9,FALSE)</f>
        <v>#N/A</v>
      </c>
    </row>
    <row r="153" spans="1:12" ht="18.75" customHeight="1">
      <c r="A153" s="66"/>
      <c r="B153" s="67"/>
      <c r="C153" s="6" t="s">
        <v>10</v>
      </c>
      <c r="D153" s="10" t="e">
        <f>VLOOKUP(D145,'Your Order'!$A:$O,10,FALSE)</f>
        <v>#N/A</v>
      </c>
      <c r="E153" s="67"/>
      <c r="F153" s="67"/>
      <c r="G153" s="6" t="s">
        <v>10</v>
      </c>
      <c r="H153" s="10" t="e">
        <f>VLOOKUP(H145,'Your Order'!$A:$O,10,FALSE)</f>
        <v>#N/A</v>
      </c>
      <c r="I153" s="70"/>
      <c r="J153" s="71"/>
      <c r="K153" s="6" t="s">
        <v>10</v>
      </c>
      <c r="L153" s="21" t="e">
        <f>VLOOKUP(L145,'Your Order'!$A:$O,10,FALSE)</f>
        <v>#N/A</v>
      </c>
    </row>
    <row r="154" spans="1:12" ht="18.75" customHeight="1" thickBot="1">
      <c r="A154" s="66"/>
      <c r="B154" s="67"/>
      <c r="C154" s="6" t="s">
        <v>12</v>
      </c>
      <c r="D154" s="12" t="e">
        <f>VLOOKUP(D145,'Your Order'!$A:$O,11,FALSE)</f>
        <v>#N/A</v>
      </c>
      <c r="E154" s="67"/>
      <c r="F154" s="67"/>
      <c r="G154" s="6" t="s">
        <v>12</v>
      </c>
      <c r="H154" s="12" t="e">
        <f>VLOOKUP(H145,'Your Order'!$A:$O,11,FALSE)</f>
        <v>#N/A</v>
      </c>
      <c r="I154" s="70"/>
      <c r="J154" s="71"/>
      <c r="K154" s="6" t="s">
        <v>12</v>
      </c>
      <c r="L154" s="19" t="e">
        <f>VLOOKUP(L145,'Your Order'!$A:$O,11,FALSE)</f>
        <v>#N/A</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e">
        <f>VLOOKUP(D145,'Your Order'!$A:$O,12,FALSE)</f>
        <v>#N/A</v>
      </c>
      <c r="E156" s="67"/>
      <c r="F156" s="67"/>
      <c r="G156" s="6" t="s">
        <v>4</v>
      </c>
      <c r="H156" s="60" t="e">
        <f>VLOOKUP(H145,'Your Order'!$A:$O,12,FALSE)</f>
        <v>#N/A</v>
      </c>
      <c r="I156" s="70"/>
      <c r="J156" s="71"/>
      <c r="K156" s="6" t="s">
        <v>4</v>
      </c>
      <c r="L156" s="61" t="e">
        <f>VLOOKUP(L145,'Your Order'!$A:$O,12,FALSE)</f>
        <v>#N/A</v>
      </c>
    </row>
    <row r="157" spans="1:12" ht="18.75" customHeight="1">
      <c r="A157" s="66"/>
      <c r="B157" s="67"/>
      <c r="C157" s="36" t="s">
        <v>5</v>
      </c>
      <c r="D157" s="8" t="e">
        <f>VLOOKUP(D145,'Your Order'!$A:$O,13,FALSE)</f>
        <v>#N/A</v>
      </c>
      <c r="E157" s="67"/>
      <c r="F157" s="67"/>
      <c r="G157" s="36" t="s">
        <v>5</v>
      </c>
      <c r="H157" s="8" t="e">
        <f>VLOOKUP(H145,'Your Order'!$A:$O,13,FALSE)</f>
        <v>#N/A</v>
      </c>
      <c r="I157" s="70"/>
      <c r="J157" s="71"/>
      <c r="K157" s="36" t="s">
        <v>5</v>
      </c>
      <c r="L157" s="20" t="e">
        <f>VLOOKUP(L145,'Your Order'!$A:$O,13,FALSE)</f>
        <v>#N/A</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c r="E159" s="67"/>
      <c r="F159" s="67"/>
      <c r="G159" s="37" t="s">
        <v>0</v>
      </c>
      <c r="H159" s="14"/>
      <c r="I159" s="70"/>
      <c r="J159" s="71"/>
      <c r="K159" s="37" t="s">
        <v>0</v>
      </c>
      <c r="L159" s="22"/>
    </row>
    <row r="160" spans="1:12" ht="18.75" customHeight="1">
      <c r="A160" s="66"/>
      <c r="B160" s="67"/>
      <c r="C160" s="4" t="s">
        <v>1</v>
      </c>
      <c r="D160" s="8" t="e">
        <f>VLOOKUP(D159,'Your Order'!$A:$O,2,FALSE)</f>
        <v>#N/A</v>
      </c>
      <c r="E160" s="67"/>
      <c r="F160" s="67"/>
      <c r="G160" s="4" t="s">
        <v>1</v>
      </c>
      <c r="H160" s="8" t="e">
        <f>VLOOKUP(H159,'Your Order'!$A:$O,2,FALSE)</f>
        <v>#N/A</v>
      </c>
      <c r="I160" s="70"/>
      <c r="J160" s="71"/>
      <c r="K160" s="4" t="s">
        <v>1</v>
      </c>
      <c r="L160" s="20" t="e">
        <f>VLOOKUP(L159,'Your Order'!$A:$O,2,FALSE)</f>
        <v>#N/A</v>
      </c>
    </row>
    <row r="161" spans="1:12" ht="18.75" customHeight="1">
      <c r="A161" s="66"/>
      <c r="B161" s="67"/>
      <c r="C161" s="4" t="s">
        <v>7</v>
      </c>
      <c r="D161" s="8" t="e">
        <f>VLOOKUP(D159,'Your Order'!$A:$O,3,FALSE)</f>
        <v>#N/A</v>
      </c>
      <c r="E161" s="67"/>
      <c r="F161" s="67"/>
      <c r="G161" s="4" t="s">
        <v>7</v>
      </c>
      <c r="H161" s="8" t="e">
        <f>VLOOKUP(H159,'Your Order'!$A:$O,3,FALSE)</f>
        <v>#N/A</v>
      </c>
      <c r="I161" s="70"/>
      <c r="J161" s="71"/>
      <c r="K161" s="4" t="s">
        <v>7</v>
      </c>
      <c r="L161" s="20" t="e">
        <f>VLOOKUP(L159,'Your Order'!$A:$O,3,FALSE)</f>
        <v>#N/A</v>
      </c>
    </row>
    <row r="162" spans="1:12">
      <c r="A162" s="66"/>
      <c r="B162" s="67"/>
      <c r="C162" s="4" t="s">
        <v>2</v>
      </c>
      <c r="D162" s="8" t="e">
        <f>VLOOKUP(D159,'Your Order'!$A:$O,5,FALSE)</f>
        <v>#N/A</v>
      </c>
      <c r="E162" s="67"/>
      <c r="F162" s="67"/>
      <c r="G162" s="4" t="s">
        <v>2</v>
      </c>
      <c r="H162" s="8" t="e">
        <f>VLOOKUP(H159,'Your Order'!$A:$O,5,FALSE)</f>
        <v>#N/A</v>
      </c>
      <c r="I162" s="70"/>
      <c r="J162" s="71"/>
      <c r="K162" s="4" t="s">
        <v>2</v>
      </c>
      <c r="L162" s="20" t="e">
        <f>VLOOKUP(L159,'Your Order'!$A:$O,5,FALSE)</f>
        <v>#N/A</v>
      </c>
    </row>
    <row r="163" spans="1:12" ht="18.75" customHeight="1">
      <c r="A163" s="66"/>
      <c r="B163" s="67"/>
      <c r="C163" s="4" t="s">
        <v>130</v>
      </c>
      <c r="D163" s="8" t="e">
        <f>VLOOKUP(D159,'Your Order'!$A:$O,6,FALSE)</f>
        <v>#N/A</v>
      </c>
      <c r="E163" s="67"/>
      <c r="F163" s="67"/>
      <c r="G163" s="4" t="s">
        <v>130</v>
      </c>
      <c r="H163" s="8" t="e">
        <f>VLOOKUP(H159,'Your Order'!$A:$O,6,FALSE)</f>
        <v>#N/A</v>
      </c>
      <c r="I163" s="70"/>
      <c r="J163" s="71"/>
      <c r="K163" s="4" t="s">
        <v>130</v>
      </c>
      <c r="L163" s="20" t="e">
        <f>VLOOKUP(L159,'Your Order'!$A:$O,6,FALSE)</f>
        <v>#N/A</v>
      </c>
    </row>
    <row r="164" spans="1:12" ht="18.75" customHeight="1">
      <c r="A164" s="66"/>
      <c r="B164" s="67"/>
      <c r="C164" s="4" t="s">
        <v>129</v>
      </c>
      <c r="D164" s="31" t="e">
        <f>VLOOKUP(D159,'Your Order'!$A:$O,7,FALSE)</f>
        <v>#N/A</v>
      </c>
      <c r="E164" s="67"/>
      <c r="F164" s="67"/>
      <c r="G164" s="4" t="s">
        <v>129</v>
      </c>
      <c r="H164" s="31" t="e">
        <f>VLOOKUP(H159,'Your Order'!$A:$O,7,FALSE)</f>
        <v>#N/A</v>
      </c>
      <c r="I164" s="70"/>
      <c r="J164" s="71"/>
      <c r="K164" s="4" t="s">
        <v>129</v>
      </c>
      <c r="L164" s="32" t="e">
        <f>VLOOKUP(L159,'Your Order'!$A:$O,7,FALSE)</f>
        <v>#N/A</v>
      </c>
    </row>
    <row r="165" spans="1:12" ht="18.75" customHeight="1">
      <c r="A165" s="66"/>
      <c r="B165" s="67"/>
      <c r="C165" s="4" t="s">
        <v>386</v>
      </c>
      <c r="D165" s="10" t="e">
        <f>VLOOKUP(D159,'Your Order'!$A:$O,8,FALSE)</f>
        <v>#N/A</v>
      </c>
      <c r="E165" s="67"/>
      <c r="F165" s="67"/>
      <c r="G165" s="4" t="s">
        <v>386</v>
      </c>
      <c r="H165" s="10" t="e">
        <f>VLOOKUP(H159,'Your Order'!$A:$O,8,FALSE)</f>
        <v>#N/A</v>
      </c>
      <c r="I165" s="70"/>
      <c r="J165" s="71"/>
      <c r="K165" s="4" t="s">
        <v>386</v>
      </c>
      <c r="L165" s="21" t="e">
        <f>VLOOKUP(L159,'Your Order'!$A:$O,8,FALSE)</f>
        <v>#N/A</v>
      </c>
    </row>
    <row r="166" spans="1:12" ht="18.75" customHeight="1">
      <c r="A166" s="66"/>
      <c r="B166" s="67"/>
      <c r="C166" s="6" t="s">
        <v>11</v>
      </c>
      <c r="D166" s="10" t="e">
        <f>VLOOKUP(D159,'Your Order'!$A:$O,9,FALSE)</f>
        <v>#N/A</v>
      </c>
      <c r="E166" s="67"/>
      <c r="F166" s="67"/>
      <c r="G166" s="6" t="s">
        <v>11</v>
      </c>
      <c r="H166" s="10" t="e">
        <f>VLOOKUP(H159,'Your Order'!$A:$O,9,FALSE)</f>
        <v>#N/A</v>
      </c>
      <c r="I166" s="70"/>
      <c r="J166" s="71"/>
      <c r="K166" s="6" t="s">
        <v>11</v>
      </c>
      <c r="L166" s="21" t="e">
        <f>VLOOKUP(L159,'Your Order'!$A:$O,9,FALSE)</f>
        <v>#N/A</v>
      </c>
    </row>
    <row r="167" spans="1:12" ht="18.75" customHeight="1">
      <c r="A167" s="66"/>
      <c r="B167" s="67"/>
      <c r="C167" s="6" t="s">
        <v>10</v>
      </c>
      <c r="D167" s="10" t="e">
        <f>VLOOKUP(D159,'Your Order'!$A:$O,10,FALSE)</f>
        <v>#N/A</v>
      </c>
      <c r="E167" s="67"/>
      <c r="F167" s="67"/>
      <c r="G167" s="6" t="s">
        <v>10</v>
      </c>
      <c r="H167" s="10" t="e">
        <f>VLOOKUP(H159,'Your Order'!$A:$O,10,FALSE)</f>
        <v>#N/A</v>
      </c>
      <c r="I167" s="70"/>
      <c r="J167" s="71"/>
      <c r="K167" s="6" t="s">
        <v>10</v>
      </c>
      <c r="L167" s="21" t="e">
        <f>VLOOKUP(L159,'Your Order'!$A:$O,10,FALSE)</f>
        <v>#N/A</v>
      </c>
    </row>
    <row r="168" spans="1:12" ht="18.75" customHeight="1" thickBot="1">
      <c r="A168" s="66"/>
      <c r="B168" s="67"/>
      <c r="C168" s="6" t="s">
        <v>12</v>
      </c>
      <c r="D168" s="12" t="e">
        <f>VLOOKUP(D159,'Your Order'!$A:$O,11,FALSE)</f>
        <v>#N/A</v>
      </c>
      <c r="E168" s="67"/>
      <c r="F168" s="67"/>
      <c r="G168" s="6" t="s">
        <v>12</v>
      </c>
      <c r="H168" s="12" t="e">
        <f>VLOOKUP(H159,'Your Order'!$A:$O,11,FALSE)</f>
        <v>#N/A</v>
      </c>
      <c r="I168" s="70"/>
      <c r="J168" s="71"/>
      <c r="K168" s="6" t="s">
        <v>12</v>
      </c>
      <c r="L168" s="19" t="e">
        <f>VLOOKUP(L159,'Your Order'!$A:$O,11,FALSE)</f>
        <v>#N/A</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e">
        <f>VLOOKUP(D159,'Your Order'!$A:$O,12,FALSE)</f>
        <v>#N/A</v>
      </c>
      <c r="E170" s="67"/>
      <c r="F170" s="67"/>
      <c r="G170" s="6" t="s">
        <v>4</v>
      </c>
      <c r="H170" s="60" t="e">
        <f>VLOOKUP(H159,'Your Order'!$A:$O,12,FALSE)</f>
        <v>#N/A</v>
      </c>
      <c r="I170" s="70"/>
      <c r="J170" s="71"/>
      <c r="K170" s="6" t="s">
        <v>4</v>
      </c>
      <c r="L170" s="61" t="e">
        <f>VLOOKUP(L159,'Your Order'!$A:$O,12,FALSE)</f>
        <v>#N/A</v>
      </c>
    </row>
    <row r="171" spans="1:12" ht="18.75" customHeight="1" thickBot="1">
      <c r="A171" s="68"/>
      <c r="B171" s="69"/>
      <c r="C171" s="15" t="s">
        <v>5</v>
      </c>
      <c r="D171" s="16" t="e">
        <f>VLOOKUP(D159,'Your Order'!$A:$O,13,FALSE)</f>
        <v>#N/A</v>
      </c>
      <c r="E171" s="69"/>
      <c r="F171" s="69"/>
      <c r="G171" s="15" t="s">
        <v>5</v>
      </c>
      <c r="H171" s="16" t="e">
        <f>VLOOKUP(H159,'Your Order'!$A:$O,13,FALSE)</f>
        <v>#N/A</v>
      </c>
      <c r="I171" s="72"/>
      <c r="J171" s="73"/>
      <c r="K171" s="15" t="s">
        <v>5</v>
      </c>
      <c r="L171" s="23" t="e">
        <f>VLOOKUP(L159,'Your Order'!$A:$O,13,FALSE)</f>
        <v>#N/A</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c r="E174" s="67"/>
      <c r="F174" s="67"/>
      <c r="G174" s="4" t="s">
        <v>0</v>
      </c>
      <c r="H174" s="14"/>
      <c r="I174" s="70"/>
      <c r="J174" s="71"/>
      <c r="K174" s="4" t="s">
        <v>0</v>
      </c>
      <c r="L174" s="22"/>
    </row>
    <row r="175" spans="1:12" ht="18.75" customHeight="1">
      <c r="A175" s="66"/>
      <c r="B175" s="67"/>
      <c r="C175" s="4" t="s">
        <v>1</v>
      </c>
      <c r="D175" s="8" t="e">
        <f>VLOOKUP(D174,'Your Order'!$A:$O,2,FALSE)</f>
        <v>#N/A</v>
      </c>
      <c r="E175" s="67"/>
      <c r="F175" s="67"/>
      <c r="G175" s="4" t="s">
        <v>1</v>
      </c>
      <c r="H175" s="8" t="e">
        <f>VLOOKUP(H174,'Your Order'!$A:$O,2,FALSE)</f>
        <v>#N/A</v>
      </c>
      <c r="I175" s="70"/>
      <c r="J175" s="71"/>
      <c r="K175" s="4" t="s">
        <v>1</v>
      </c>
      <c r="L175" s="20" t="e">
        <f>VLOOKUP(L174,'Your Order'!$A:$O,2,FALSE)</f>
        <v>#N/A</v>
      </c>
    </row>
    <row r="176" spans="1:12" ht="18.75" customHeight="1">
      <c r="A176" s="66"/>
      <c r="B176" s="67"/>
      <c r="C176" s="4" t="s">
        <v>7</v>
      </c>
      <c r="D176" s="8" t="e">
        <f>VLOOKUP(D174,'Your Order'!$A:$O,3,FALSE)</f>
        <v>#N/A</v>
      </c>
      <c r="E176" s="67"/>
      <c r="F176" s="67"/>
      <c r="G176" s="4" t="s">
        <v>7</v>
      </c>
      <c r="H176" s="8" t="e">
        <f>VLOOKUP(H174,'Your Order'!$A:$O,3,FALSE)</f>
        <v>#N/A</v>
      </c>
      <c r="I176" s="70"/>
      <c r="J176" s="71"/>
      <c r="K176" s="4" t="s">
        <v>7</v>
      </c>
      <c r="L176" s="20" t="e">
        <f>VLOOKUP(L174,'Your Order'!$A:$O,3,FALSE)</f>
        <v>#N/A</v>
      </c>
    </row>
    <row r="177" spans="1:12">
      <c r="A177" s="66"/>
      <c r="B177" s="67"/>
      <c r="C177" s="4" t="s">
        <v>2</v>
      </c>
      <c r="D177" s="8" t="e">
        <f>VLOOKUP(D174,'Your Order'!$A:$O,5,FALSE)</f>
        <v>#N/A</v>
      </c>
      <c r="E177" s="67"/>
      <c r="F177" s="67"/>
      <c r="G177" s="4" t="s">
        <v>2</v>
      </c>
      <c r="H177" s="8" t="e">
        <f>VLOOKUP(H174,'Your Order'!$A:$O,5,FALSE)</f>
        <v>#N/A</v>
      </c>
      <c r="I177" s="70"/>
      <c r="J177" s="71"/>
      <c r="K177" s="4" t="s">
        <v>2</v>
      </c>
      <c r="L177" s="20" t="e">
        <f>VLOOKUP(L174,'Your Order'!$A:$O,5,FALSE)</f>
        <v>#N/A</v>
      </c>
    </row>
    <row r="178" spans="1:12" ht="18.75" customHeight="1">
      <c r="A178" s="66"/>
      <c r="B178" s="67"/>
      <c r="C178" s="4" t="s">
        <v>130</v>
      </c>
      <c r="D178" s="8" t="e">
        <f>VLOOKUP(D174,'Your Order'!$A:$O,6,FALSE)</f>
        <v>#N/A</v>
      </c>
      <c r="E178" s="67"/>
      <c r="F178" s="67"/>
      <c r="G178" s="4" t="s">
        <v>130</v>
      </c>
      <c r="H178" s="8" t="e">
        <f>VLOOKUP(H174,'Your Order'!$A:$O,6,FALSE)</f>
        <v>#N/A</v>
      </c>
      <c r="I178" s="70"/>
      <c r="J178" s="71"/>
      <c r="K178" s="4" t="s">
        <v>130</v>
      </c>
      <c r="L178" s="20" t="e">
        <f>VLOOKUP(L174,'Your Order'!$A:$O,6,FALSE)</f>
        <v>#N/A</v>
      </c>
    </row>
    <row r="179" spans="1:12" ht="18.75" customHeight="1">
      <c r="A179" s="66"/>
      <c r="B179" s="67"/>
      <c r="C179" s="4" t="s">
        <v>129</v>
      </c>
      <c r="D179" s="31" t="e">
        <f>VLOOKUP(D174,'Your Order'!$A:$O,7,FALSE)</f>
        <v>#N/A</v>
      </c>
      <c r="E179" s="67"/>
      <c r="F179" s="67"/>
      <c r="G179" s="4" t="s">
        <v>129</v>
      </c>
      <c r="H179" s="31" t="e">
        <f>VLOOKUP(H174,'Your Order'!$A:$O,7,FALSE)</f>
        <v>#N/A</v>
      </c>
      <c r="I179" s="70"/>
      <c r="J179" s="71"/>
      <c r="K179" s="4" t="s">
        <v>129</v>
      </c>
      <c r="L179" s="32" t="e">
        <f>VLOOKUP(L174,'Your Order'!$A:$O,7,FALSE)</f>
        <v>#N/A</v>
      </c>
    </row>
    <row r="180" spans="1:12" ht="18.75" customHeight="1">
      <c r="A180" s="66"/>
      <c r="B180" s="67"/>
      <c r="C180" s="4" t="s">
        <v>386</v>
      </c>
      <c r="D180" s="10" t="e">
        <f>VLOOKUP(D174,'Your Order'!$A:$O,8,FALSE)</f>
        <v>#N/A</v>
      </c>
      <c r="E180" s="67"/>
      <c r="F180" s="67"/>
      <c r="G180" s="4" t="s">
        <v>386</v>
      </c>
      <c r="H180" s="10" t="e">
        <f>VLOOKUP(H174,'Your Order'!$A:$O,8,FALSE)</f>
        <v>#N/A</v>
      </c>
      <c r="I180" s="70"/>
      <c r="J180" s="71"/>
      <c r="K180" s="4" t="s">
        <v>386</v>
      </c>
      <c r="L180" s="21" t="e">
        <f>VLOOKUP(L174,'Your Order'!$A:$O,8,FALSE)</f>
        <v>#N/A</v>
      </c>
    </row>
    <row r="181" spans="1:12" ht="18.75" customHeight="1">
      <c r="A181" s="66"/>
      <c r="B181" s="67"/>
      <c r="C181" s="6" t="s">
        <v>11</v>
      </c>
      <c r="D181" s="10" t="e">
        <f>VLOOKUP(D174,'Your Order'!$A:$O,9,FALSE)</f>
        <v>#N/A</v>
      </c>
      <c r="E181" s="67"/>
      <c r="F181" s="67"/>
      <c r="G181" s="6" t="s">
        <v>11</v>
      </c>
      <c r="H181" s="10" t="e">
        <f>VLOOKUP(H174,'Your Order'!$A:$O,9,FALSE)</f>
        <v>#N/A</v>
      </c>
      <c r="I181" s="70"/>
      <c r="J181" s="71"/>
      <c r="K181" s="6" t="s">
        <v>11</v>
      </c>
      <c r="L181" s="21" t="e">
        <f>VLOOKUP(L174,'Your Order'!$A:$O,9,FALSE)</f>
        <v>#N/A</v>
      </c>
    </row>
    <row r="182" spans="1:12" ht="18.75" customHeight="1">
      <c r="A182" s="66"/>
      <c r="B182" s="67"/>
      <c r="C182" s="6" t="s">
        <v>10</v>
      </c>
      <c r="D182" s="10" t="e">
        <f>VLOOKUP(D174,'Your Order'!$A:$O,10,FALSE)</f>
        <v>#N/A</v>
      </c>
      <c r="E182" s="67"/>
      <c r="F182" s="67"/>
      <c r="G182" s="6" t="s">
        <v>10</v>
      </c>
      <c r="H182" s="10" t="e">
        <f>VLOOKUP(H174,'Your Order'!$A:$O,10,FALSE)</f>
        <v>#N/A</v>
      </c>
      <c r="I182" s="70"/>
      <c r="J182" s="71"/>
      <c r="K182" s="6" t="s">
        <v>10</v>
      </c>
      <c r="L182" s="21" t="e">
        <f>VLOOKUP(L174,'Your Order'!$A:$O,10,FALSE)</f>
        <v>#N/A</v>
      </c>
    </row>
    <row r="183" spans="1:12" ht="18.75" customHeight="1" thickBot="1">
      <c r="A183" s="66"/>
      <c r="B183" s="67"/>
      <c r="C183" s="6" t="s">
        <v>12</v>
      </c>
      <c r="D183" s="12" t="e">
        <f>VLOOKUP(D174,'Your Order'!$A:$O,11,FALSE)</f>
        <v>#N/A</v>
      </c>
      <c r="E183" s="67"/>
      <c r="F183" s="67"/>
      <c r="G183" s="6" t="s">
        <v>12</v>
      </c>
      <c r="H183" s="12" t="e">
        <f>VLOOKUP(H174,'Your Order'!$A:$O,11,FALSE)</f>
        <v>#N/A</v>
      </c>
      <c r="I183" s="70"/>
      <c r="J183" s="71"/>
      <c r="K183" s="6" t="s">
        <v>12</v>
      </c>
      <c r="L183" s="19" t="e">
        <f>VLOOKUP(L174,'Your Order'!$A:$O,11,FALSE)</f>
        <v>#N/A</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e">
        <f>VLOOKUP(D174,'Your Order'!$A:$O,12,FALSE)</f>
        <v>#N/A</v>
      </c>
      <c r="E185" s="67"/>
      <c r="F185" s="67"/>
      <c r="G185" s="6" t="s">
        <v>4</v>
      </c>
      <c r="H185" s="60" t="e">
        <f>VLOOKUP(H174,'Your Order'!$A:$O,12,FALSE)</f>
        <v>#N/A</v>
      </c>
      <c r="I185" s="70"/>
      <c r="J185" s="71"/>
      <c r="K185" s="6" t="s">
        <v>4</v>
      </c>
      <c r="L185" s="61" t="e">
        <f>VLOOKUP(L174,'Your Order'!$A:$O,12,FALSE)</f>
        <v>#N/A</v>
      </c>
    </row>
    <row r="186" spans="1:12" ht="18.75" customHeight="1">
      <c r="A186" s="66"/>
      <c r="B186" s="67"/>
      <c r="C186" s="7" t="s">
        <v>5</v>
      </c>
      <c r="D186" s="8" t="e">
        <f>VLOOKUP(D174,'Your Order'!$A:$O,13,FALSE)</f>
        <v>#N/A</v>
      </c>
      <c r="E186" s="67"/>
      <c r="F186" s="67"/>
      <c r="G186" s="7" t="s">
        <v>5</v>
      </c>
      <c r="H186" s="8" t="e">
        <f>VLOOKUP(H174,'Your Order'!$A:$O,13,FALSE)</f>
        <v>#N/A</v>
      </c>
      <c r="I186" s="70"/>
      <c r="J186" s="71"/>
      <c r="K186" s="7" t="s">
        <v>5</v>
      </c>
      <c r="L186" s="20" t="e">
        <f>VLOOKUP(L174,'Your Order'!$A:$O,13,FALSE)</f>
        <v>#N/A</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c r="E188" s="67"/>
      <c r="F188" s="67"/>
      <c r="G188" s="4" t="s">
        <v>0</v>
      </c>
      <c r="H188" s="14"/>
      <c r="I188" s="70"/>
      <c r="J188" s="71"/>
      <c r="K188" s="4" t="s">
        <v>0</v>
      </c>
      <c r="L188" s="22"/>
    </row>
    <row r="189" spans="1:12" ht="18.75" customHeight="1">
      <c r="A189" s="66"/>
      <c r="B189" s="67"/>
      <c r="C189" s="4" t="s">
        <v>1</v>
      </c>
      <c r="D189" s="8" t="e">
        <f>VLOOKUP(D188,'Your Order'!$A:$O,2,FALSE)</f>
        <v>#N/A</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t="e">
        <f>VLOOKUP(D188,'Your Order'!$A:$O,3,FALSE)</f>
        <v>#N/A</v>
      </c>
      <c r="E190" s="67"/>
      <c r="F190" s="67"/>
      <c r="G190" s="4" t="s">
        <v>7</v>
      </c>
      <c r="H190" s="8" t="e">
        <f>VLOOKUP(H188,'Your Order'!$A:$O,3,FALSE)</f>
        <v>#N/A</v>
      </c>
      <c r="I190" s="70"/>
      <c r="J190" s="71"/>
      <c r="K190" s="4" t="s">
        <v>7</v>
      </c>
      <c r="L190" s="20" t="e">
        <f>VLOOKUP(L188,'Your Order'!$A:$O,3,FALSE)</f>
        <v>#N/A</v>
      </c>
    </row>
    <row r="191" spans="1:12">
      <c r="A191" s="66"/>
      <c r="B191" s="67"/>
      <c r="C191" s="4" t="s">
        <v>2</v>
      </c>
      <c r="D191" s="8" t="e">
        <f>VLOOKUP(D188,'Your Order'!$A:$O,5,FALSE)</f>
        <v>#N/A</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e">
        <f>VLOOKUP(D188,'Your Order'!$A:$O,6,FALSE)</f>
        <v>#N/A</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t="e">
        <f>VLOOKUP(D188,'Your Order'!$A:$O,7,FALSE)</f>
        <v>#N/A</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10" t="e">
        <f>VLOOKUP(D188,'Your Order'!$A:$O,8,FALSE)</f>
        <v>#N/A</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10" t="e">
        <f>VLOOKUP(D188,'Your Order'!$A:$O,9,FALSE)</f>
        <v>#N/A</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10" t="e">
        <f>VLOOKUP(D188,'Your Order'!$A:$O,10,FALSE)</f>
        <v>#N/A</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t="e">
        <f>VLOOKUP(D188,'Your Order'!$A:$O,11,FALSE)</f>
        <v>#N/A</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e">
        <f>VLOOKUP(D188,'Your Order'!$A:$O,12,FALSE)</f>
        <v>#N/A</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t="e">
        <f>VLOOKUP(D188,'Your Order'!$A:$O,13,FALSE)</f>
        <v>#N/A</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202:B214"/>
    <mergeCell ref="E202:F214"/>
    <mergeCell ref="I202:J214"/>
    <mergeCell ref="A216:B228"/>
    <mergeCell ref="E216:F228"/>
    <mergeCell ref="I216:J228"/>
    <mergeCell ref="A172:L172"/>
    <mergeCell ref="A174:B186"/>
    <mergeCell ref="E174:F186"/>
    <mergeCell ref="I174:J186"/>
    <mergeCell ref="A188:B200"/>
    <mergeCell ref="E188:F200"/>
    <mergeCell ref="I188:J200"/>
    <mergeCell ref="A145:B157"/>
    <mergeCell ref="E145:F157"/>
    <mergeCell ref="I145:J157"/>
    <mergeCell ref="A159:B171"/>
    <mergeCell ref="E159:F171"/>
    <mergeCell ref="I159:J171"/>
    <mergeCell ref="A115:L115"/>
    <mergeCell ref="A117:B129"/>
    <mergeCell ref="E117:F129"/>
    <mergeCell ref="I117:J129"/>
    <mergeCell ref="A131:B143"/>
    <mergeCell ref="E131:F143"/>
    <mergeCell ref="I131:J143"/>
    <mergeCell ref="A88:B100"/>
    <mergeCell ref="E88:F100"/>
    <mergeCell ref="I88:J100"/>
    <mergeCell ref="A102:B114"/>
    <mergeCell ref="E102:F114"/>
    <mergeCell ref="I102:J114"/>
    <mergeCell ref="A58:L58"/>
    <mergeCell ref="A60:B72"/>
    <mergeCell ref="E60:F72"/>
    <mergeCell ref="I60:J72"/>
    <mergeCell ref="A74:B86"/>
    <mergeCell ref="E74:F86"/>
    <mergeCell ref="I74:J86"/>
    <mergeCell ref="A31:B43"/>
    <mergeCell ref="E31:F43"/>
    <mergeCell ref="I31:J43"/>
    <mergeCell ref="A45:B57"/>
    <mergeCell ref="E45:F57"/>
    <mergeCell ref="I45:J57"/>
    <mergeCell ref="A1:L1"/>
    <mergeCell ref="A3:B15"/>
    <mergeCell ref="E3:F15"/>
    <mergeCell ref="I3:J15"/>
    <mergeCell ref="A17:B29"/>
    <mergeCell ref="E17:F29"/>
    <mergeCell ref="I17:J29"/>
  </mergeCells>
  <conditionalFormatting sqref="D13">
    <cfRule type="cellIs" dxfId="200" priority="95" operator="equal">
      <formula>0</formula>
    </cfRule>
    <cfRule type="cellIs" dxfId="199" priority="96" operator="greaterThan">
      <formula>0</formula>
    </cfRule>
  </conditionalFormatting>
  <conditionalFormatting sqref="H13">
    <cfRule type="cellIs" dxfId="198" priority="93" operator="equal">
      <formula>0</formula>
    </cfRule>
    <cfRule type="cellIs" dxfId="197" priority="94" operator="greaterThan">
      <formula>0</formula>
    </cfRule>
  </conditionalFormatting>
  <conditionalFormatting sqref="L13">
    <cfRule type="cellIs" dxfId="196" priority="91" operator="equal">
      <formula>0</formula>
    </cfRule>
    <cfRule type="cellIs" dxfId="195" priority="92" operator="greaterThan">
      <formula>0</formula>
    </cfRule>
  </conditionalFormatting>
  <conditionalFormatting sqref="D27">
    <cfRule type="cellIs" dxfId="194" priority="89" operator="equal">
      <formula>0</formula>
    </cfRule>
    <cfRule type="cellIs" dxfId="193" priority="90" operator="greaterThan">
      <formula>0</formula>
    </cfRule>
  </conditionalFormatting>
  <conditionalFormatting sqref="H27">
    <cfRule type="cellIs" dxfId="192" priority="87" operator="equal">
      <formula>0</formula>
    </cfRule>
    <cfRule type="cellIs" dxfId="191" priority="88" operator="greaterThan">
      <formula>0</formula>
    </cfRule>
  </conditionalFormatting>
  <conditionalFormatting sqref="L27">
    <cfRule type="cellIs" dxfId="190" priority="85" operator="equal">
      <formula>0</formula>
    </cfRule>
    <cfRule type="cellIs" dxfId="189" priority="86" operator="greaterThan">
      <formula>0</formula>
    </cfRule>
  </conditionalFormatting>
  <conditionalFormatting sqref="D41">
    <cfRule type="cellIs" dxfId="188" priority="83" operator="equal">
      <formula>0</formula>
    </cfRule>
    <cfRule type="cellIs" dxfId="187" priority="84" operator="greaterThan">
      <formula>0</formula>
    </cfRule>
  </conditionalFormatting>
  <conditionalFormatting sqref="H41">
    <cfRule type="cellIs" dxfId="186" priority="81" operator="equal">
      <formula>0</formula>
    </cfRule>
    <cfRule type="cellIs" dxfId="185" priority="82" operator="greaterThan">
      <formula>0</formula>
    </cfRule>
  </conditionalFormatting>
  <conditionalFormatting sqref="L41">
    <cfRule type="cellIs" dxfId="184" priority="79" operator="equal">
      <formula>0</formula>
    </cfRule>
    <cfRule type="cellIs" dxfId="183" priority="80" operator="greaterThan">
      <formula>0</formula>
    </cfRule>
  </conditionalFormatting>
  <conditionalFormatting sqref="D55">
    <cfRule type="cellIs" dxfId="182" priority="77" operator="equal">
      <formula>0</formula>
    </cfRule>
    <cfRule type="cellIs" dxfId="181" priority="78" operator="greaterThan">
      <formula>0</formula>
    </cfRule>
  </conditionalFormatting>
  <conditionalFormatting sqref="H55">
    <cfRule type="cellIs" dxfId="180" priority="75" operator="equal">
      <formula>0</formula>
    </cfRule>
    <cfRule type="cellIs" dxfId="179" priority="76" operator="greaterThan">
      <formula>0</formula>
    </cfRule>
  </conditionalFormatting>
  <conditionalFormatting sqref="L55">
    <cfRule type="cellIs" dxfId="178" priority="73" operator="equal">
      <formula>0</formula>
    </cfRule>
    <cfRule type="cellIs" dxfId="177" priority="74" operator="greaterThan">
      <formula>0</formula>
    </cfRule>
  </conditionalFormatting>
  <conditionalFormatting sqref="D70">
    <cfRule type="cellIs" dxfId="176" priority="71" operator="equal">
      <formula>0</formula>
    </cfRule>
    <cfRule type="cellIs" dxfId="175" priority="72" operator="greaterThan">
      <formula>0</formula>
    </cfRule>
  </conditionalFormatting>
  <conditionalFormatting sqref="H70">
    <cfRule type="cellIs" dxfId="174" priority="69" operator="equal">
      <formula>0</formula>
    </cfRule>
    <cfRule type="cellIs" dxfId="173" priority="70" operator="greaterThan">
      <formula>0</formula>
    </cfRule>
  </conditionalFormatting>
  <conditionalFormatting sqref="L70">
    <cfRule type="cellIs" dxfId="172" priority="67" operator="equal">
      <formula>0</formula>
    </cfRule>
    <cfRule type="cellIs" dxfId="171" priority="68" operator="greaterThan">
      <formula>0</formula>
    </cfRule>
  </conditionalFormatting>
  <conditionalFormatting sqref="L84">
    <cfRule type="cellIs" dxfId="170" priority="65" operator="equal">
      <formula>0</formula>
    </cfRule>
    <cfRule type="cellIs" dxfId="169" priority="66" operator="greaterThan">
      <formula>0</formula>
    </cfRule>
  </conditionalFormatting>
  <conditionalFormatting sqref="H84">
    <cfRule type="cellIs" dxfId="168" priority="63" operator="equal">
      <formula>0</formula>
    </cfRule>
    <cfRule type="cellIs" dxfId="167" priority="64" operator="greaterThan">
      <formula>0</formula>
    </cfRule>
  </conditionalFormatting>
  <conditionalFormatting sqref="D84">
    <cfRule type="cellIs" dxfId="166" priority="61" operator="equal">
      <formula>0</formula>
    </cfRule>
    <cfRule type="cellIs" dxfId="165" priority="62" operator="greaterThan">
      <formula>0</formula>
    </cfRule>
  </conditionalFormatting>
  <conditionalFormatting sqref="D98">
    <cfRule type="cellIs" dxfId="164" priority="59" operator="equal">
      <formula>0</formula>
    </cfRule>
    <cfRule type="cellIs" dxfId="163" priority="60" operator="greaterThan">
      <formula>0</formula>
    </cfRule>
  </conditionalFormatting>
  <conditionalFormatting sqref="H98">
    <cfRule type="cellIs" dxfId="162" priority="57" operator="equal">
      <formula>0</formula>
    </cfRule>
    <cfRule type="cellIs" dxfId="161" priority="58" operator="greaterThan">
      <formula>0</formula>
    </cfRule>
  </conditionalFormatting>
  <conditionalFormatting sqref="L98">
    <cfRule type="cellIs" dxfId="160" priority="55" operator="equal">
      <formula>0</formula>
    </cfRule>
    <cfRule type="cellIs" dxfId="159" priority="56" operator="greaterThan">
      <formula>0</formula>
    </cfRule>
  </conditionalFormatting>
  <conditionalFormatting sqref="L112">
    <cfRule type="cellIs" dxfId="158" priority="53" operator="equal">
      <formula>0</formula>
    </cfRule>
    <cfRule type="cellIs" dxfId="157" priority="54" operator="greaterThan">
      <formula>0</formula>
    </cfRule>
  </conditionalFormatting>
  <conditionalFormatting sqref="H112">
    <cfRule type="cellIs" dxfId="156" priority="51" operator="equal">
      <formula>0</formula>
    </cfRule>
    <cfRule type="cellIs" dxfId="155" priority="52" operator="greaterThan">
      <formula>0</formula>
    </cfRule>
  </conditionalFormatting>
  <conditionalFormatting sqref="D112">
    <cfRule type="cellIs" dxfId="154" priority="49" operator="equal">
      <formula>0</formula>
    </cfRule>
    <cfRule type="cellIs" dxfId="153" priority="50" operator="greaterThan">
      <formula>0</formula>
    </cfRule>
  </conditionalFormatting>
  <conditionalFormatting sqref="D127">
    <cfRule type="cellIs" dxfId="152" priority="47" operator="equal">
      <formula>0</formula>
    </cfRule>
    <cfRule type="cellIs" dxfId="151" priority="48" operator="greaterThan">
      <formula>0</formula>
    </cfRule>
  </conditionalFormatting>
  <conditionalFormatting sqref="H127">
    <cfRule type="cellIs" dxfId="150" priority="45" operator="equal">
      <formula>0</formula>
    </cfRule>
    <cfRule type="cellIs" dxfId="149" priority="46" operator="greaterThan">
      <formula>0</formula>
    </cfRule>
  </conditionalFormatting>
  <conditionalFormatting sqref="L127">
    <cfRule type="cellIs" dxfId="148" priority="43" operator="equal">
      <formula>0</formula>
    </cfRule>
    <cfRule type="cellIs" dxfId="147" priority="44" operator="greaterThan">
      <formula>0</formula>
    </cfRule>
  </conditionalFormatting>
  <conditionalFormatting sqref="D141">
    <cfRule type="cellIs" dxfId="146" priority="41" operator="equal">
      <formula>0</formula>
    </cfRule>
    <cfRule type="cellIs" dxfId="145" priority="42" operator="greaterThan">
      <formula>0</formula>
    </cfRule>
  </conditionalFormatting>
  <conditionalFormatting sqref="H141">
    <cfRule type="cellIs" dxfId="144" priority="39" operator="equal">
      <formula>0</formula>
    </cfRule>
    <cfRule type="cellIs" dxfId="143" priority="40" operator="greaterThan">
      <formula>0</formula>
    </cfRule>
  </conditionalFormatting>
  <conditionalFormatting sqref="L141">
    <cfRule type="cellIs" dxfId="142" priority="37" operator="equal">
      <formula>0</formula>
    </cfRule>
    <cfRule type="cellIs" dxfId="141" priority="38" operator="greaterThan">
      <formula>0</formula>
    </cfRule>
  </conditionalFormatting>
  <conditionalFormatting sqref="D155">
    <cfRule type="cellIs" dxfId="140" priority="35" operator="equal">
      <formula>0</formula>
    </cfRule>
    <cfRule type="cellIs" dxfId="139" priority="36" operator="greaterThan">
      <formula>0</formula>
    </cfRule>
  </conditionalFormatting>
  <conditionalFormatting sqref="H155">
    <cfRule type="cellIs" dxfId="138" priority="33" operator="equal">
      <formula>0</formula>
    </cfRule>
    <cfRule type="cellIs" dxfId="137" priority="34" operator="greaterThan">
      <formula>0</formula>
    </cfRule>
  </conditionalFormatting>
  <conditionalFormatting sqref="L155">
    <cfRule type="cellIs" dxfId="136" priority="31" operator="equal">
      <formula>0</formula>
    </cfRule>
    <cfRule type="cellIs" dxfId="135" priority="32" operator="greaterThan">
      <formula>0</formula>
    </cfRule>
  </conditionalFormatting>
  <conditionalFormatting sqref="D169">
    <cfRule type="cellIs" dxfId="134" priority="29" operator="equal">
      <formula>0</formula>
    </cfRule>
    <cfRule type="cellIs" dxfId="133" priority="30" operator="greaterThan">
      <formula>0</formula>
    </cfRule>
  </conditionalFormatting>
  <conditionalFormatting sqref="H169">
    <cfRule type="cellIs" dxfId="132" priority="27" operator="equal">
      <formula>0</formula>
    </cfRule>
    <cfRule type="cellIs" dxfId="131" priority="28" operator="greaterThan">
      <formula>0</formula>
    </cfRule>
  </conditionalFormatting>
  <conditionalFormatting sqref="L169">
    <cfRule type="cellIs" dxfId="130" priority="25" operator="equal">
      <formula>0</formula>
    </cfRule>
    <cfRule type="cellIs" dxfId="129" priority="26" operator="greaterThan">
      <formula>0</formula>
    </cfRule>
  </conditionalFormatting>
  <conditionalFormatting sqref="D184">
    <cfRule type="cellIs" dxfId="128" priority="23" operator="equal">
      <formula>0</formula>
    </cfRule>
    <cfRule type="cellIs" dxfId="127" priority="24" operator="greaterThan">
      <formula>0</formula>
    </cfRule>
  </conditionalFormatting>
  <conditionalFormatting sqref="H184">
    <cfRule type="cellIs" dxfId="126" priority="21" operator="equal">
      <formula>0</formula>
    </cfRule>
    <cfRule type="cellIs" dxfId="125" priority="22" operator="greaterThan">
      <formula>0</formula>
    </cfRule>
  </conditionalFormatting>
  <conditionalFormatting sqref="L184">
    <cfRule type="cellIs" dxfId="124" priority="19" operator="equal">
      <formula>0</formula>
    </cfRule>
    <cfRule type="cellIs" dxfId="123" priority="20" operator="greaterThan">
      <formula>0</formula>
    </cfRule>
  </conditionalFormatting>
  <conditionalFormatting sqref="D198">
    <cfRule type="cellIs" dxfId="122" priority="17" operator="equal">
      <formula>0</formula>
    </cfRule>
    <cfRule type="cellIs" dxfId="121" priority="18" operator="greaterThan">
      <formula>0</formula>
    </cfRule>
  </conditionalFormatting>
  <conditionalFormatting sqref="H198">
    <cfRule type="cellIs" dxfId="120" priority="15" operator="equal">
      <formula>0</formula>
    </cfRule>
    <cfRule type="cellIs" dxfId="119" priority="16" operator="greaterThan">
      <formula>0</formula>
    </cfRule>
  </conditionalFormatting>
  <conditionalFormatting sqref="L198">
    <cfRule type="cellIs" dxfId="118" priority="13" operator="equal">
      <formula>0</formula>
    </cfRule>
    <cfRule type="cellIs" dxfId="117" priority="14" operator="greaterThan">
      <formula>0</formula>
    </cfRule>
  </conditionalFormatting>
  <conditionalFormatting sqref="D212">
    <cfRule type="cellIs" dxfId="116" priority="11" operator="equal">
      <formula>0</formula>
    </cfRule>
    <cfRule type="cellIs" dxfId="115" priority="12" operator="greaterThan">
      <formula>0</formula>
    </cfRule>
  </conditionalFormatting>
  <conditionalFormatting sqref="H212">
    <cfRule type="cellIs" dxfId="114" priority="9" operator="equal">
      <formula>0</formula>
    </cfRule>
    <cfRule type="cellIs" dxfId="113" priority="10" operator="greaterThan">
      <formula>0</formula>
    </cfRule>
  </conditionalFormatting>
  <conditionalFormatting sqref="L212">
    <cfRule type="cellIs" dxfId="112" priority="7" operator="equal">
      <formula>0</formula>
    </cfRule>
    <cfRule type="cellIs" dxfId="111" priority="8" operator="greaterThan">
      <formula>0</formula>
    </cfRule>
  </conditionalFormatting>
  <conditionalFormatting sqref="D226">
    <cfRule type="cellIs" dxfId="110" priority="5" operator="equal">
      <formula>0</formula>
    </cfRule>
    <cfRule type="cellIs" dxfId="109" priority="6" operator="greaterThan">
      <formula>0</formula>
    </cfRule>
  </conditionalFormatting>
  <conditionalFormatting sqref="H226">
    <cfRule type="cellIs" dxfId="108" priority="3" operator="equal">
      <formula>0</formula>
    </cfRule>
    <cfRule type="cellIs" dxfId="107" priority="4" operator="greaterThan">
      <formula>0</formula>
    </cfRule>
  </conditionalFormatting>
  <conditionalFormatting sqref="L226">
    <cfRule type="cellIs" dxfId="106" priority="1" operator="equal">
      <formula>0</formula>
    </cfRule>
    <cfRule type="cellIs" dxfId="105" priority="2" operator="greaterThan">
      <formula>0</formula>
    </cfRule>
  </conditionalFormatting>
  <dataValidations count="1">
    <dataValidation type="whole" allowBlank="1" showInputMessage="1" showErrorMessage="1" errorTitle="Wrong Input" error="This cell should contain a whole number ranging from 0-1000. " sqref="D13 H13 L13 D27 H27 L27 D41 H41 L41 D55 H55 L55 D70 H70 L70 D84 H84 L84 D98 H98 L98 D112 H112 L112 D127 H127 L127 D141 H141 L141 D155 H155 L155 D169 H169 L169 D184 H184 L184 D198 H198 L198 D212 H212 L212 D226 H226 L226" xr:uid="{C518D808-B112-45D4-B1E9-BA9C5A244633}">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6ADD7-8FA5-4765-84A8-D9C265C260E0}">
  <sheetPr>
    <tabColor rgb="FF00B050"/>
  </sheetPr>
  <dimension ref="A1:L229"/>
  <sheetViews>
    <sheetView topLeftCell="A37" zoomScaleNormal="100" zoomScaleSheetLayoutView="100" workbookViewId="0">
      <selection activeCell="G6" sqref="G6"/>
    </sheetView>
  </sheetViews>
  <sheetFormatPr defaultRowHeight="14.25"/>
  <cols>
    <col min="1" max="2" width="15.625" customWidth="1"/>
    <col min="3" max="3" width="12.625" customWidth="1"/>
    <col min="4" max="4" width="14.875" bestFit="1" customWidth="1"/>
    <col min="5" max="6" width="15.625" customWidth="1"/>
    <col min="7" max="7" width="12.625" customWidth="1"/>
    <col min="8" max="8" width="14.875" bestFit="1" customWidth="1"/>
    <col min="9" max="10" width="15.625" customWidth="1"/>
    <col min="11" max="11" width="12.625" customWidth="1"/>
    <col min="12" max="12" width="13.75" bestFit="1" customWidth="1"/>
  </cols>
  <sheetData>
    <row r="1" spans="1:12" ht="74.25" customHeight="1">
      <c r="A1" s="63"/>
      <c r="B1" s="64"/>
      <c r="C1" s="64"/>
      <c r="D1" s="64"/>
      <c r="E1" s="64"/>
      <c r="F1" s="64"/>
      <c r="G1" s="64"/>
      <c r="H1" s="64"/>
      <c r="I1" s="64"/>
      <c r="J1" s="64"/>
      <c r="K1" s="64"/>
      <c r="L1" s="65"/>
    </row>
    <row r="2" spans="1:12" ht="18.75" customHeight="1">
      <c r="A2" s="1"/>
      <c r="B2" s="2"/>
      <c r="C2" s="2"/>
      <c r="D2" s="2"/>
      <c r="E2" s="2"/>
      <c r="F2" s="2"/>
      <c r="G2" s="2"/>
      <c r="H2" s="2"/>
      <c r="I2" s="48"/>
      <c r="J2" s="48"/>
      <c r="K2" s="2"/>
      <c r="L2" s="18"/>
    </row>
    <row r="3" spans="1:12" ht="18.75" customHeight="1">
      <c r="A3" s="66"/>
      <c r="B3" s="67"/>
      <c r="C3" s="4" t="s">
        <v>0</v>
      </c>
      <c r="D3" s="14" t="s">
        <v>353</v>
      </c>
      <c r="E3" s="67"/>
      <c r="F3" s="67"/>
      <c r="G3" s="4" t="s">
        <v>0</v>
      </c>
      <c r="H3" s="14" t="s">
        <v>354</v>
      </c>
      <c r="I3" s="74"/>
      <c r="J3" s="75"/>
      <c r="K3" s="4" t="s">
        <v>0</v>
      </c>
      <c r="L3" s="22" t="s">
        <v>355</v>
      </c>
    </row>
    <row r="4" spans="1:12" ht="18.75" customHeight="1">
      <c r="A4" s="66"/>
      <c r="B4" s="67"/>
      <c r="C4" s="4" t="s">
        <v>1</v>
      </c>
      <c r="D4" s="8" t="str">
        <f>VLOOKUP(D3,'Your Order'!$A:$O,2,FALSE)</f>
        <v>887907609334</v>
      </c>
      <c r="E4" s="67"/>
      <c r="F4" s="67"/>
      <c r="G4" s="4" t="s">
        <v>1</v>
      </c>
      <c r="H4" s="8" t="str">
        <f>VLOOKUP(H3,'Your Order'!$A:$O,2,FALSE)</f>
        <v>888728993930</v>
      </c>
      <c r="I4" s="74"/>
      <c r="J4" s="75"/>
      <c r="K4" s="4" t="s">
        <v>1</v>
      </c>
      <c r="L4" s="20" t="str">
        <f>VLOOKUP(L3,'Your Order'!$A:$O,2,FALSE)</f>
        <v>888376407858</v>
      </c>
    </row>
    <row r="5" spans="1:12" ht="18.75" customHeight="1">
      <c r="A5" s="66"/>
      <c r="B5" s="67"/>
      <c r="C5" s="4" t="s">
        <v>7</v>
      </c>
      <c r="D5" s="8">
        <f>VLOOKUP(D3,'Your Order'!$A:$O,3,FALSE)</f>
        <v>1248866</v>
      </c>
      <c r="E5" s="67"/>
      <c r="F5" s="67"/>
      <c r="G5" s="4" t="s">
        <v>7</v>
      </c>
      <c r="H5" s="8">
        <f>VLOOKUP(H3,'Your Order'!$A:$O,3,FALSE)</f>
        <v>1248866</v>
      </c>
      <c r="I5" s="74"/>
      <c r="J5" s="75"/>
      <c r="K5" s="4" t="s">
        <v>7</v>
      </c>
      <c r="L5" s="20">
        <f>VLOOKUP(L3,'Your Order'!$A:$O,3,FALSE)</f>
        <v>1256655</v>
      </c>
    </row>
    <row r="6" spans="1:12" ht="45">
      <c r="A6" s="66"/>
      <c r="B6" s="67"/>
      <c r="C6" s="4" t="s">
        <v>2</v>
      </c>
      <c r="D6" s="8" t="str">
        <f>VLOOKUP(D3,'Your Order'!$A:$O,5,FALSE)</f>
        <v>UA BACKPACK BLACK  1 MAIN COMPARTMENT AND LAPTOP CASE</v>
      </c>
      <c r="E6" s="67"/>
      <c r="F6" s="67"/>
      <c r="G6" s="4" t="s">
        <v>2</v>
      </c>
      <c r="H6" s="8" t="str">
        <f>VLOOKUP(H3,'Your Order'!$A:$O,5,FALSE)</f>
        <v>UA BACKPACK BLACK-GREEN  1 MAIN COMPARTMENT AND LAPTOP CASE</v>
      </c>
      <c r="I6" s="74"/>
      <c r="J6" s="75"/>
      <c r="K6" s="4" t="s">
        <v>2</v>
      </c>
      <c r="L6" s="20" t="str">
        <f>VLOOKUP(L3,'Your Order'!$A:$O,5,FALSE)</f>
        <v>UA BACKPACK BLACK WITH 1 MAIN, 1 SECONDARY AND 2 SIDE POCKETS</v>
      </c>
    </row>
    <row r="7" spans="1:12" ht="18.75" customHeight="1">
      <c r="A7" s="66"/>
      <c r="B7" s="67"/>
      <c r="C7" s="4" t="s">
        <v>130</v>
      </c>
      <c r="D7" s="8" t="str">
        <f>VLOOKUP(D3,'Your Order'!$A:$O,6,FALSE)</f>
        <v>48H*30,5W*10L cm</v>
      </c>
      <c r="E7" s="67"/>
      <c r="F7" s="67"/>
      <c r="G7" s="4" t="s">
        <v>130</v>
      </c>
      <c r="H7" s="8" t="str">
        <f>VLOOKUP(H3,'Your Order'!$A:$O,6,FALSE)</f>
        <v>48H*30,5W*10L cm</v>
      </c>
      <c r="I7" s="74"/>
      <c r="J7" s="75"/>
      <c r="K7" s="4" t="s">
        <v>130</v>
      </c>
      <c r="L7" s="20" t="str">
        <f>VLOOKUP(L3,'Your Order'!$A:$O,6,FALSE)</f>
        <v>45,7H*33W*20L cm</v>
      </c>
    </row>
    <row r="8" spans="1:12" ht="18.75" customHeight="1">
      <c r="A8" s="66"/>
      <c r="B8" s="67"/>
      <c r="C8" s="4" t="s">
        <v>129</v>
      </c>
      <c r="D8" s="31">
        <f>VLOOKUP(D3,'Your Order'!$A:$O,7,FALSE)</f>
        <v>15</v>
      </c>
      <c r="E8" s="67"/>
      <c r="F8" s="67"/>
      <c r="G8" s="4" t="s">
        <v>129</v>
      </c>
      <c r="H8" s="31">
        <f>VLOOKUP(H3,'Your Order'!$A:$O,7,FALSE)</f>
        <v>15</v>
      </c>
      <c r="I8" s="74"/>
      <c r="J8" s="75"/>
      <c r="K8" s="4" t="s">
        <v>129</v>
      </c>
      <c r="L8" s="32">
        <f>VLOOKUP(L3,'Your Order'!$A:$O,7,FALSE)</f>
        <v>25</v>
      </c>
    </row>
    <row r="9" spans="1:12" ht="18.75" customHeight="1">
      <c r="A9" s="66"/>
      <c r="B9" s="67"/>
      <c r="C9" s="4" t="s">
        <v>386</v>
      </c>
      <c r="D9" s="49">
        <f>VLOOKUP(D3,'Your Order'!$A:$O,8,FALSE)</f>
        <v>40</v>
      </c>
      <c r="E9" s="67"/>
      <c r="F9" s="67"/>
      <c r="G9" s="4" t="s">
        <v>386</v>
      </c>
      <c r="H9" s="49">
        <f>VLOOKUP(H3,'Your Order'!$A:$O,8,FALSE)</f>
        <v>40</v>
      </c>
      <c r="I9" s="74"/>
      <c r="J9" s="75"/>
      <c r="K9" s="4" t="s">
        <v>386</v>
      </c>
      <c r="L9" s="54">
        <f>VLOOKUP(L3,'Your Order'!$A:$O,8,FALSE)</f>
        <v>40</v>
      </c>
    </row>
    <row r="10" spans="1:12" ht="18.75" customHeight="1">
      <c r="A10" s="66"/>
      <c r="B10" s="67"/>
      <c r="C10" s="6" t="s">
        <v>11</v>
      </c>
      <c r="D10" s="49">
        <f>VLOOKUP(D3,'Your Order'!$A:$O,9,FALSE)</f>
        <v>20</v>
      </c>
      <c r="E10" s="67"/>
      <c r="F10" s="67"/>
      <c r="G10" s="6" t="s">
        <v>11</v>
      </c>
      <c r="H10" s="49">
        <f>VLOOKUP(H3,'Your Order'!$A:$O,9,FALSE)</f>
        <v>20</v>
      </c>
      <c r="I10" s="74"/>
      <c r="J10" s="75"/>
      <c r="K10" s="6" t="s">
        <v>11</v>
      </c>
      <c r="L10" s="54">
        <f>VLOOKUP(L3,'Your Order'!$A:$O,9,FALSE)</f>
        <v>20</v>
      </c>
    </row>
    <row r="11" spans="1:12" ht="18.75" customHeight="1">
      <c r="A11" s="66"/>
      <c r="B11" s="67"/>
      <c r="C11" s="6" t="s">
        <v>10</v>
      </c>
      <c r="D11" s="49">
        <f>VLOOKUP(D3,'Your Order'!$A:$O,10,FALSE)</f>
        <v>19</v>
      </c>
      <c r="E11" s="67"/>
      <c r="F11" s="67"/>
      <c r="G11" s="6" t="s">
        <v>10</v>
      </c>
      <c r="H11" s="49">
        <f>VLOOKUP(H3,'Your Order'!$A:$O,10,FALSE)</f>
        <v>19</v>
      </c>
      <c r="I11" s="74"/>
      <c r="J11" s="75"/>
      <c r="K11" s="6" t="s">
        <v>10</v>
      </c>
      <c r="L11" s="54">
        <f>VLOOKUP(L3,'Your Order'!$A:$O,10,FALSE)</f>
        <v>19</v>
      </c>
    </row>
    <row r="12" spans="1:12" ht="18.75" customHeight="1" thickBot="1">
      <c r="A12" s="66"/>
      <c r="B12" s="67"/>
      <c r="C12" s="6" t="s">
        <v>12</v>
      </c>
      <c r="D12" s="12">
        <f>VLOOKUP(D3,'Your Order'!$A:$O,11,FALSE)</f>
        <v>15</v>
      </c>
      <c r="E12" s="67"/>
      <c r="F12" s="67"/>
      <c r="G12" s="6" t="s">
        <v>12</v>
      </c>
      <c r="H12" s="12">
        <f>VLOOKUP(H3,'Your Order'!$A:$O,11,FALSE)</f>
        <v>15</v>
      </c>
      <c r="I12" s="74"/>
      <c r="J12" s="75"/>
      <c r="K12" s="6" t="s">
        <v>12</v>
      </c>
      <c r="L12" s="19">
        <f>VLOOKUP(L3,'Your Order'!$A:$O,11,FALSE)</f>
        <v>15</v>
      </c>
    </row>
    <row r="13" spans="1:12" ht="18.75" customHeight="1" thickBot="1">
      <c r="A13" s="66"/>
      <c r="B13" s="67"/>
      <c r="C13" s="59" t="s">
        <v>9</v>
      </c>
      <c r="D13" s="62"/>
      <c r="E13" s="67"/>
      <c r="F13" s="67"/>
      <c r="G13" s="59" t="s">
        <v>9</v>
      </c>
      <c r="H13" s="62"/>
      <c r="I13" s="76"/>
      <c r="J13" s="75"/>
      <c r="K13" s="59" t="s">
        <v>9</v>
      </c>
      <c r="L13" s="62"/>
    </row>
    <row r="14" spans="1:12" ht="18.75" customHeight="1">
      <c r="A14" s="66"/>
      <c r="B14" s="67"/>
      <c r="C14" s="6" t="s">
        <v>4</v>
      </c>
      <c r="D14" s="60" t="str">
        <f>VLOOKUP(D3,'Your Order'!$A:$O,12,FALSE)</f>
        <v>May 2018</v>
      </c>
      <c r="E14" s="67"/>
      <c r="F14" s="67"/>
      <c r="G14" s="6" t="s">
        <v>4</v>
      </c>
      <c r="H14" s="60" t="str">
        <f>VLOOKUP(H3,'Your Order'!$A:$O,12,FALSE)</f>
        <v>May 2018</v>
      </c>
      <c r="I14" s="74"/>
      <c r="J14" s="75"/>
      <c r="K14" s="6" t="s">
        <v>4</v>
      </c>
      <c r="L14" s="61" t="str">
        <f>VLOOKUP(L3,'Your Order'!$A:$O,12,FALSE)</f>
        <v>May 2018</v>
      </c>
    </row>
    <row r="15" spans="1:12" ht="18.75" customHeight="1">
      <c r="A15" s="66"/>
      <c r="B15" s="67"/>
      <c r="C15" s="7" t="s">
        <v>5</v>
      </c>
      <c r="D15" s="8">
        <f>VLOOKUP(D3,'Your Order'!$A:$O,13,FALSE)</f>
        <v>15</v>
      </c>
      <c r="E15" s="67"/>
      <c r="F15" s="67"/>
      <c r="G15" s="7" t="s">
        <v>5</v>
      </c>
      <c r="H15" s="8">
        <f>VLOOKUP(H3,'Your Order'!$A:$O,13,FALSE)</f>
        <v>15</v>
      </c>
      <c r="I15" s="74"/>
      <c r="J15" s="75"/>
      <c r="K15" s="7" t="s">
        <v>5</v>
      </c>
      <c r="L15" s="20">
        <f>VLOOKUP(L3,'Your Order'!$A:$O,13,FALSE)</f>
        <v>15</v>
      </c>
    </row>
    <row r="16" spans="1:12" ht="18.75" customHeight="1">
      <c r="A16" s="1"/>
      <c r="B16" s="2"/>
      <c r="C16" s="2"/>
      <c r="D16" s="2"/>
      <c r="E16" s="2"/>
      <c r="F16" s="2"/>
      <c r="G16" s="2"/>
      <c r="H16" s="2"/>
      <c r="I16" s="48"/>
      <c r="J16" s="48"/>
      <c r="K16" s="2"/>
      <c r="L16" s="18"/>
    </row>
    <row r="17" spans="1:12" ht="18.75" customHeight="1">
      <c r="A17" s="66"/>
      <c r="B17" s="67"/>
      <c r="C17" s="4" t="s">
        <v>0</v>
      </c>
      <c r="D17" s="14" t="s">
        <v>356</v>
      </c>
      <c r="E17" s="67"/>
      <c r="F17" s="67"/>
      <c r="G17" s="4" t="s">
        <v>0</v>
      </c>
      <c r="H17" s="14" t="s">
        <v>357</v>
      </c>
      <c r="I17" s="70"/>
      <c r="J17" s="71"/>
      <c r="K17" s="4" t="s">
        <v>0</v>
      </c>
      <c r="L17" s="22" t="s">
        <v>358</v>
      </c>
    </row>
    <row r="18" spans="1:12" ht="18.75" customHeight="1">
      <c r="A18" s="66"/>
      <c r="B18" s="67"/>
      <c r="C18" s="4" t="s">
        <v>1</v>
      </c>
      <c r="D18" s="8" t="str">
        <f>VLOOKUP(D17,'Your Order'!$A:$O,2,FALSE)</f>
        <v>888728992636</v>
      </c>
      <c r="E18" s="67"/>
      <c r="F18" s="67"/>
      <c r="G18" s="4" t="s">
        <v>1</v>
      </c>
      <c r="H18" s="8" t="str">
        <f>VLOOKUP(H17,'Your Order'!$A:$O,2,FALSE)</f>
        <v>888728574061</v>
      </c>
      <c r="I18" s="70"/>
      <c r="J18" s="71"/>
      <c r="K18" s="4" t="s">
        <v>1</v>
      </c>
      <c r="L18" s="20" t="str">
        <f>VLOOKUP(L17,'Your Order'!$A:$O,2,FALSE)</f>
        <v>888728574047</v>
      </c>
    </row>
    <row r="19" spans="1:12" ht="18.75" customHeight="1">
      <c r="A19" s="66"/>
      <c r="B19" s="67"/>
      <c r="C19" s="4" t="s">
        <v>7</v>
      </c>
      <c r="D19" s="8">
        <f>VLOOKUP(D17,'Your Order'!$A:$O,3,FALSE)</f>
        <v>1273274</v>
      </c>
      <c r="E19" s="67"/>
      <c r="F19" s="67"/>
      <c r="G19" s="4" t="s">
        <v>7</v>
      </c>
      <c r="H19" s="8">
        <f>VLOOKUP(H17,'Your Order'!$A:$O,3,FALSE)</f>
        <v>1273274</v>
      </c>
      <c r="I19" s="70"/>
      <c r="J19" s="71"/>
      <c r="K19" s="4" t="s">
        <v>7</v>
      </c>
      <c r="L19" s="20">
        <f>VLOOKUP(L17,'Your Order'!$A:$O,3,FALSE)</f>
        <v>1273274</v>
      </c>
    </row>
    <row r="20" spans="1:12" ht="45">
      <c r="A20" s="66"/>
      <c r="B20" s="67"/>
      <c r="C20" s="4" t="s">
        <v>2</v>
      </c>
      <c r="D20" s="8" t="str">
        <f>VLOOKUP(D17,'Your Order'!$A:$O,5,FALSE)</f>
        <v>UA BACKPACK BLACK WEB -PINK ZIP WITH 2 COMPARTMENTS AND SUNGLASSES POCKET</v>
      </c>
      <c r="E20" s="67"/>
      <c r="F20" s="67"/>
      <c r="G20" s="4" t="s">
        <v>2</v>
      </c>
      <c r="H20" s="8" t="str">
        <f>VLOOKUP(H17,'Your Order'!$A:$O,5,FALSE)</f>
        <v>UA ΕΦΗΒΙΚΗ RED ΜΕ 2 ΘΗΚΕΣ,  1ΠΛΑΪΝΗ ΤΣΕΠΗ ΚΑΙ 1 ΜΠΡΟΣΤΙΝΗ</v>
      </c>
      <c r="I20" s="70"/>
      <c r="J20" s="71"/>
      <c r="K20" s="4" t="s">
        <v>2</v>
      </c>
      <c r="L20" s="20" t="str">
        <f>VLOOKUP(L17,'Your Order'!$A:$O,5,FALSE)</f>
        <v>UA ΕΦΗΒΙΚΗ ΜΑΥΡΗ ΜΕ 2 ΘΗΚΕΣ,  1ΠΛΑΪΝΗ ΤΣΕΠΗ ΚΑΙ 1 ΜΠΡΟΣΤΙΝΗ</v>
      </c>
    </row>
    <row r="21" spans="1:12" ht="18.75" customHeight="1">
      <c r="A21" s="66"/>
      <c r="B21" s="67"/>
      <c r="C21" s="4" t="s">
        <v>130</v>
      </c>
      <c r="D21" s="8" t="str">
        <f>VLOOKUP(D17,'Your Order'!$A:$O,6,FALSE)</f>
        <v>45,7H*30,5W*20,3L cm</v>
      </c>
      <c r="E21" s="67"/>
      <c r="F21" s="67"/>
      <c r="G21" s="4" t="s">
        <v>130</v>
      </c>
      <c r="H21" s="8" t="str">
        <f>VLOOKUP(H17,'Your Order'!$A:$O,6,FALSE)</f>
        <v>45,7H*30,5W*20,3L cm</v>
      </c>
      <c r="I21" s="70"/>
      <c r="J21" s="71"/>
      <c r="K21" s="4" t="s">
        <v>130</v>
      </c>
      <c r="L21" s="20" t="str">
        <f>VLOOKUP(L17,'Your Order'!$A:$O,6,FALSE)</f>
        <v>45,7H*30,5W*20,3L cm</v>
      </c>
    </row>
    <row r="22" spans="1:12" ht="18.75" customHeight="1">
      <c r="A22" s="66"/>
      <c r="B22" s="67"/>
      <c r="C22" s="4" t="s">
        <v>129</v>
      </c>
      <c r="D22" s="31">
        <f>VLOOKUP(D17,'Your Order'!$A:$O,7,FALSE)</f>
        <v>25</v>
      </c>
      <c r="E22" s="67"/>
      <c r="F22" s="67"/>
      <c r="G22" s="4" t="s">
        <v>129</v>
      </c>
      <c r="H22" s="31">
        <f>VLOOKUP(H17,'Your Order'!$A:$O,7,FALSE)</f>
        <v>25</v>
      </c>
      <c r="I22" s="70"/>
      <c r="J22" s="71"/>
      <c r="K22" s="4" t="s">
        <v>129</v>
      </c>
      <c r="L22" s="32">
        <f>VLOOKUP(L17,'Your Order'!$A:$O,7,FALSE)</f>
        <v>25</v>
      </c>
    </row>
    <row r="23" spans="1:12" ht="18.75" customHeight="1">
      <c r="A23" s="66"/>
      <c r="B23" s="67"/>
      <c r="C23" s="4" t="s">
        <v>386</v>
      </c>
      <c r="D23" s="49">
        <f>VLOOKUP(D17,'Your Order'!$A:$O,8,FALSE)</f>
        <v>40</v>
      </c>
      <c r="E23" s="67"/>
      <c r="F23" s="67"/>
      <c r="G23" s="4" t="s">
        <v>386</v>
      </c>
      <c r="H23" s="49">
        <f>VLOOKUP(H17,'Your Order'!$A:$O,8,FALSE)</f>
        <v>40</v>
      </c>
      <c r="I23" s="70"/>
      <c r="J23" s="71"/>
      <c r="K23" s="4" t="s">
        <v>386</v>
      </c>
      <c r="L23" s="54">
        <f>VLOOKUP(L17,'Your Order'!$A:$O,8,FALSE)</f>
        <v>40</v>
      </c>
    </row>
    <row r="24" spans="1:12" ht="18.75" customHeight="1">
      <c r="A24" s="66"/>
      <c r="B24" s="67"/>
      <c r="C24" s="6" t="s">
        <v>11</v>
      </c>
      <c r="D24" s="49">
        <f>VLOOKUP(D17,'Your Order'!$A:$O,9,FALSE)</f>
        <v>20</v>
      </c>
      <c r="E24" s="67"/>
      <c r="F24" s="67"/>
      <c r="G24" s="6" t="s">
        <v>11</v>
      </c>
      <c r="H24" s="49">
        <f>VLOOKUP(H17,'Your Order'!$A:$O,9,FALSE)</f>
        <v>20</v>
      </c>
      <c r="I24" s="70"/>
      <c r="J24" s="71"/>
      <c r="K24" s="6" t="s">
        <v>11</v>
      </c>
      <c r="L24" s="54">
        <f>VLOOKUP(L17,'Your Order'!$A:$O,9,FALSE)</f>
        <v>20</v>
      </c>
    </row>
    <row r="25" spans="1:12" ht="18.75" customHeight="1">
      <c r="A25" s="66"/>
      <c r="B25" s="67"/>
      <c r="C25" s="6" t="s">
        <v>10</v>
      </c>
      <c r="D25" s="49">
        <f>VLOOKUP(D17,'Your Order'!$A:$O,10,FALSE)</f>
        <v>19</v>
      </c>
      <c r="E25" s="67"/>
      <c r="F25" s="67"/>
      <c r="G25" s="6" t="s">
        <v>10</v>
      </c>
      <c r="H25" s="49">
        <f>VLOOKUP(H17,'Your Order'!$A:$O,10,FALSE)</f>
        <v>19</v>
      </c>
      <c r="I25" s="70"/>
      <c r="J25" s="71"/>
      <c r="K25" s="6" t="s">
        <v>10</v>
      </c>
      <c r="L25" s="54">
        <f>VLOOKUP(L17,'Your Order'!$A:$O,10,FALSE)</f>
        <v>19</v>
      </c>
    </row>
    <row r="26" spans="1:12" ht="18.75" customHeight="1" thickBot="1">
      <c r="A26" s="66"/>
      <c r="B26" s="67"/>
      <c r="C26" s="6" t="s">
        <v>12</v>
      </c>
      <c r="D26" s="12">
        <f>VLOOKUP(D17,'Your Order'!$A:$O,11,FALSE)</f>
        <v>15</v>
      </c>
      <c r="E26" s="67"/>
      <c r="F26" s="67"/>
      <c r="G26" s="6" t="s">
        <v>12</v>
      </c>
      <c r="H26" s="12">
        <f>VLOOKUP(H17,'Your Order'!$A:$O,11,FALSE)</f>
        <v>15</v>
      </c>
      <c r="I26" s="70"/>
      <c r="J26" s="71"/>
      <c r="K26" s="6" t="s">
        <v>12</v>
      </c>
      <c r="L26" s="19">
        <f>VLOOKUP(L17,'Your Order'!$A:$O,11,FALSE)</f>
        <v>15</v>
      </c>
    </row>
    <row r="27" spans="1:12" ht="18.75" customHeight="1" thickBot="1">
      <c r="A27" s="66"/>
      <c r="B27" s="67"/>
      <c r="C27" s="59" t="s">
        <v>9</v>
      </c>
      <c r="D27" s="62"/>
      <c r="E27" s="67"/>
      <c r="F27" s="67"/>
      <c r="G27" s="59" t="s">
        <v>9</v>
      </c>
      <c r="H27" s="62"/>
      <c r="I27" s="67"/>
      <c r="J27" s="71"/>
      <c r="K27" s="59" t="s">
        <v>9</v>
      </c>
      <c r="L27" s="62"/>
    </row>
    <row r="28" spans="1:12" ht="18.75" customHeight="1">
      <c r="A28" s="66"/>
      <c r="B28" s="67"/>
      <c r="C28" s="6" t="s">
        <v>4</v>
      </c>
      <c r="D28" s="60" t="str">
        <f>VLOOKUP(D17,'Your Order'!$A:$O,12,FALSE)</f>
        <v>May 2018</v>
      </c>
      <c r="E28" s="67"/>
      <c r="F28" s="67"/>
      <c r="G28" s="6" t="s">
        <v>4</v>
      </c>
      <c r="H28" s="60" t="str">
        <f>VLOOKUP(H17,'Your Order'!$A:$O,12,FALSE)</f>
        <v>May 2018</v>
      </c>
      <c r="I28" s="70"/>
      <c r="J28" s="71"/>
      <c r="K28" s="6" t="s">
        <v>4</v>
      </c>
      <c r="L28" s="61" t="str">
        <f>VLOOKUP(L17,'Your Order'!$A:$O,12,FALSE)</f>
        <v>May 2018</v>
      </c>
    </row>
    <row r="29" spans="1:12" ht="18.75" customHeight="1">
      <c r="A29" s="66"/>
      <c r="B29" s="67"/>
      <c r="C29" s="7" t="s">
        <v>5</v>
      </c>
      <c r="D29" s="8">
        <f>VLOOKUP(D17,'Your Order'!$A:$O,13,FALSE)</f>
        <v>15</v>
      </c>
      <c r="E29" s="67"/>
      <c r="F29" s="67"/>
      <c r="G29" s="7" t="s">
        <v>5</v>
      </c>
      <c r="H29" s="8">
        <f>VLOOKUP(H17,'Your Order'!$A:$O,13,FALSE)</f>
        <v>15</v>
      </c>
      <c r="I29" s="70"/>
      <c r="J29" s="71"/>
      <c r="K29" s="7" t="s">
        <v>5</v>
      </c>
      <c r="L29" s="20">
        <f>VLOOKUP(L17,'Your Order'!$A:$O,13,FALSE)</f>
        <v>15</v>
      </c>
    </row>
    <row r="30" spans="1:12" ht="18.75" customHeight="1">
      <c r="A30" s="1"/>
      <c r="B30" s="2"/>
      <c r="C30" s="2"/>
      <c r="D30" s="2"/>
      <c r="E30" s="2"/>
      <c r="F30" s="2"/>
      <c r="G30" s="2"/>
      <c r="H30" s="2"/>
      <c r="I30" s="48"/>
      <c r="J30" s="48"/>
      <c r="K30" s="2"/>
      <c r="L30" s="18"/>
    </row>
    <row r="31" spans="1:12" ht="18.75" customHeight="1">
      <c r="A31" s="66"/>
      <c r="B31" s="67"/>
      <c r="C31" s="4" t="s">
        <v>0</v>
      </c>
      <c r="D31" s="14" t="s">
        <v>359</v>
      </c>
      <c r="E31" s="67"/>
      <c r="F31" s="67"/>
      <c r="G31" s="4" t="s">
        <v>0</v>
      </c>
      <c r="H31" s="14" t="s">
        <v>360</v>
      </c>
      <c r="I31" s="70"/>
      <c r="J31" s="71"/>
      <c r="K31" s="4" t="s">
        <v>0</v>
      </c>
      <c r="L31" s="22" t="s">
        <v>361</v>
      </c>
    </row>
    <row r="32" spans="1:12" ht="18.75" customHeight="1">
      <c r="A32" s="66"/>
      <c r="B32" s="67"/>
      <c r="C32" s="4" t="s">
        <v>1</v>
      </c>
      <c r="D32" s="56">
        <f>VLOOKUP(D31,'Your Order'!$A:$O,2,FALSE)</f>
        <v>888728574030</v>
      </c>
      <c r="E32" s="67"/>
      <c r="F32" s="67"/>
      <c r="G32" s="4" t="s">
        <v>1</v>
      </c>
      <c r="H32" s="56">
        <f>VLOOKUP(H31,'Your Order'!$A:$O,2,FALSE)</f>
        <v>888728574016</v>
      </c>
      <c r="I32" s="70"/>
      <c r="J32" s="71"/>
      <c r="K32" s="4" t="s">
        <v>1</v>
      </c>
      <c r="L32" s="58">
        <f>VLOOKUP(L31,'Your Order'!$A:$O,2,FALSE)</f>
        <v>888728574054</v>
      </c>
    </row>
    <row r="33" spans="1:12" ht="18.75" customHeight="1">
      <c r="A33" s="66"/>
      <c r="B33" s="67"/>
      <c r="C33" s="4" t="s">
        <v>7</v>
      </c>
      <c r="D33" s="8">
        <f>VLOOKUP(D31,'Your Order'!$A:$O,3,FALSE)</f>
        <v>1273274</v>
      </c>
      <c r="E33" s="67"/>
      <c r="F33" s="67"/>
      <c r="G33" s="4" t="s">
        <v>7</v>
      </c>
      <c r="H33" s="8">
        <f>VLOOKUP(H31,'Your Order'!$A:$O,3,FALSE)</f>
        <v>1273274</v>
      </c>
      <c r="I33" s="70"/>
      <c r="J33" s="71"/>
      <c r="K33" s="4" t="s">
        <v>7</v>
      </c>
      <c r="L33" s="20">
        <f>VLOOKUP(L31,'Your Order'!$A:$O,3,FALSE)</f>
        <v>1273274</v>
      </c>
    </row>
    <row r="34" spans="1:12" ht="56.25">
      <c r="A34" s="66"/>
      <c r="B34" s="67"/>
      <c r="C34" s="4" t="s">
        <v>2</v>
      </c>
      <c r="D34" s="8" t="str">
        <f>VLOOKUP(D31,'Your Order'!$A:$O,5,FALSE)</f>
        <v>UA BACKPACK GRAPHITE WEB WITH TWO COMPARTMENT, 1 SIDE WATER POCKET AND FRONG POCKET</v>
      </c>
      <c r="E34" s="67"/>
      <c r="F34" s="67"/>
      <c r="G34" s="4" t="s">
        <v>2</v>
      </c>
      <c r="H34" s="8" t="str">
        <f>VLOOKUP(H31,'Your Order'!$A:$O,5,FALSE)</f>
        <v>UA BACKPACK ROYAL BLUE WEB WITH TWO COMPARTMENT, 1 SIDE WATER POCKET AND FRONG POCKET</v>
      </c>
      <c r="I34" s="70"/>
      <c r="J34" s="71"/>
      <c r="K34" s="4" t="s">
        <v>2</v>
      </c>
      <c r="L34" s="20" t="str">
        <f>VLOOKUP(L31,'Your Order'!$A:$O,5,FALSE)</f>
        <v>UA BACKPACK FUSCHIA WEB WITH TWO COMPARTMENT, 1 SIDE WATER POCKET AND FRONG POCKET</v>
      </c>
    </row>
    <row r="35" spans="1:12" ht="18.75" customHeight="1">
      <c r="A35" s="66"/>
      <c r="B35" s="67"/>
      <c r="C35" s="4" t="s">
        <v>130</v>
      </c>
      <c r="D35" s="8" t="str">
        <f>VLOOKUP(D31,'Your Order'!$A:$O,6,FALSE)</f>
        <v>45,7H*30,5W*20,3L cm</v>
      </c>
      <c r="E35" s="67"/>
      <c r="F35" s="67"/>
      <c r="G35" s="4" t="s">
        <v>130</v>
      </c>
      <c r="H35" s="8" t="str">
        <f>VLOOKUP(H31,'Your Order'!$A:$O,6,FALSE)</f>
        <v>45,7H*30,5W*20,3L cm</v>
      </c>
      <c r="I35" s="70"/>
      <c r="J35" s="71"/>
      <c r="K35" s="4" t="s">
        <v>130</v>
      </c>
      <c r="L35" s="20" t="str">
        <f>VLOOKUP(L31,'Your Order'!$A:$O,6,FALSE)</f>
        <v>45,7H*30,5W*20,3L cm</v>
      </c>
    </row>
    <row r="36" spans="1:12" ht="18.75" customHeight="1">
      <c r="A36" s="66"/>
      <c r="B36" s="67"/>
      <c r="C36" s="4" t="s">
        <v>129</v>
      </c>
      <c r="D36" s="31">
        <f>VLOOKUP(D31,'Your Order'!$A:$O,7,FALSE)</f>
        <v>25</v>
      </c>
      <c r="E36" s="67"/>
      <c r="F36" s="67"/>
      <c r="G36" s="4" t="s">
        <v>129</v>
      </c>
      <c r="H36" s="31">
        <f>VLOOKUP(H31,'Your Order'!$A:$O,7,FALSE)</f>
        <v>25</v>
      </c>
      <c r="I36" s="70"/>
      <c r="J36" s="71"/>
      <c r="K36" s="4" t="s">
        <v>129</v>
      </c>
      <c r="L36" s="32">
        <f>VLOOKUP(L31,'Your Order'!$A:$O,7,FALSE)</f>
        <v>25</v>
      </c>
    </row>
    <row r="37" spans="1:12" ht="18.75" customHeight="1">
      <c r="A37" s="66"/>
      <c r="B37" s="67"/>
      <c r="C37" s="4" t="s">
        <v>386</v>
      </c>
      <c r="D37" s="49">
        <f>VLOOKUP(D31,'Your Order'!$A:$O,8,FALSE)</f>
        <v>40</v>
      </c>
      <c r="E37" s="67"/>
      <c r="F37" s="67"/>
      <c r="G37" s="4" t="s">
        <v>386</v>
      </c>
      <c r="H37" s="49">
        <f>VLOOKUP(H31,'Your Order'!$A:$O,8,FALSE)</f>
        <v>40</v>
      </c>
      <c r="I37" s="70"/>
      <c r="J37" s="71"/>
      <c r="K37" s="4" t="s">
        <v>386</v>
      </c>
      <c r="L37" s="54">
        <f>VLOOKUP(L31,'Your Order'!$A:$O,8,FALSE)</f>
        <v>40</v>
      </c>
    </row>
    <row r="38" spans="1:12" ht="18.75" customHeight="1">
      <c r="A38" s="66"/>
      <c r="B38" s="67"/>
      <c r="C38" s="6" t="s">
        <v>11</v>
      </c>
      <c r="D38" s="49">
        <f>VLOOKUP(D31,'Your Order'!$A:$O,9,FALSE)</f>
        <v>20</v>
      </c>
      <c r="E38" s="67"/>
      <c r="F38" s="67"/>
      <c r="G38" s="6" t="s">
        <v>11</v>
      </c>
      <c r="H38" s="49">
        <f>VLOOKUP(H31,'Your Order'!$A:$O,9,FALSE)</f>
        <v>20</v>
      </c>
      <c r="I38" s="70"/>
      <c r="J38" s="71"/>
      <c r="K38" s="6" t="s">
        <v>11</v>
      </c>
      <c r="L38" s="54">
        <f>VLOOKUP(L31,'Your Order'!$A:$O,9,FALSE)</f>
        <v>20</v>
      </c>
    </row>
    <row r="39" spans="1:12" ht="18.75" customHeight="1">
      <c r="A39" s="66"/>
      <c r="B39" s="67"/>
      <c r="C39" s="6" t="s">
        <v>10</v>
      </c>
      <c r="D39" s="49">
        <f>VLOOKUP(D31,'Your Order'!$A:$O,10,FALSE)</f>
        <v>19</v>
      </c>
      <c r="E39" s="67"/>
      <c r="F39" s="67"/>
      <c r="G39" s="6" t="s">
        <v>10</v>
      </c>
      <c r="H39" s="49">
        <f>VLOOKUP(H31,'Your Order'!$A:$O,10,FALSE)</f>
        <v>19</v>
      </c>
      <c r="I39" s="70"/>
      <c r="J39" s="71"/>
      <c r="K39" s="6" t="s">
        <v>10</v>
      </c>
      <c r="L39" s="54">
        <f>VLOOKUP(L31,'Your Order'!$A:$O,10,FALSE)</f>
        <v>19</v>
      </c>
    </row>
    <row r="40" spans="1:12" ht="18.75" customHeight="1" thickBot="1">
      <c r="A40" s="66"/>
      <c r="B40" s="67"/>
      <c r="C40" s="6" t="s">
        <v>12</v>
      </c>
      <c r="D40" s="12">
        <f>VLOOKUP(D31,'Your Order'!$A:$O,11,FALSE)</f>
        <v>15</v>
      </c>
      <c r="E40" s="67"/>
      <c r="F40" s="67"/>
      <c r="G40" s="6" t="s">
        <v>12</v>
      </c>
      <c r="H40" s="12">
        <f>VLOOKUP(H31,'Your Order'!$A:$O,11,FALSE)</f>
        <v>15</v>
      </c>
      <c r="I40" s="70"/>
      <c r="J40" s="71"/>
      <c r="K40" s="6" t="s">
        <v>12</v>
      </c>
      <c r="L40" s="19">
        <f>VLOOKUP(L31,'Your Order'!$A:$O,11,FALSE)</f>
        <v>15</v>
      </c>
    </row>
    <row r="41" spans="1:12" ht="18.75" customHeight="1" thickBot="1">
      <c r="A41" s="66"/>
      <c r="B41" s="67"/>
      <c r="C41" s="59" t="s">
        <v>9</v>
      </c>
      <c r="D41" s="62"/>
      <c r="E41" s="67"/>
      <c r="F41" s="67"/>
      <c r="G41" s="59" t="s">
        <v>9</v>
      </c>
      <c r="H41" s="62"/>
      <c r="I41" s="67"/>
      <c r="J41" s="71"/>
      <c r="K41" s="59" t="s">
        <v>9</v>
      </c>
      <c r="L41" s="62"/>
    </row>
    <row r="42" spans="1:12" ht="18.75" customHeight="1">
      <c r="A42" s="66"/>
      <c r="B42" s="67"/>
      <c r="C42" s="6" t="s">
        <v>4</v>
      </c>
      <c r="D42" s="60" t="str">
        <f>VLOOKUP(D31,'Your Order'!$A:$O,12,FALSE)</f>
        <v>May 2018</v>
      </c>
      <c r="E42" s="67"/>
      <c r="F42" s="67"/>
      <c r="G42" s="6" t="s">
        <v>4</v>
      </c>
      <c r="H42" s="60" t="str">
        <f>VLOOKUP(H31,'Your Order'!$A:$O,12,FALSE)</f>
        <v>May 2018</v>
      </c>
      <c r="I42" s="70"/>
      <c r="J42" s="71"/>
      <c r="K42" s="6" t="s">
        <v>4</v>
      </c>
      <c r="L42" s="61" t="str">
        <f>VLOOKUP(L31,'Your Order'!$A:$O,12,FALSE)</f>
        <v>May 2018</v>
      </c>
    </row>
    <row r="43" spans="1:12" ht="18.75" customHeight="1">
      <c r="A43" s="66"/>
      <c r="B43" s="67"/>
      <c r="C43" s="7" t="s">
        <v>5</v>
      </c>
      <c r="D43" s="8">
        <f>VLOOKUP(D31,'Your Order'!$A:$O,13,FALSE)</f>
        <v>15</v>
      </c>
      <c r="E43" s="67"/>
      <c r="F43" s="67"/>
      <c r="G43" s="7" t="s">
        <v>5</v>
      </c>
      <c r="H43" s="8">
        <f>VLOOKUP(H31,'Your Order'!$A:$O,13,FALSE)</f>
        <v>15</v>
      </c>
      <c r="I43" s="70"/>
      <c r="J43" s="71"/>
      <c r="K43" s="7" t="s">
        <v>5</v>
      </c>
      <c r="L43" s="20">
        <f>VLOOKUP(L31,'Your Order'!$A:$O,13,FALSE)</f>
        <v>15</v>
      </c>
    </row>
    <row r="44" spans="1:12" ht="18.75" customHeight="1">
      <c r="A44" s="1"/>
      <c r="B44" s="2"/>
      <c r="C44" s="2"/>
      <c r="D44" s="2"/>
      <c r="E44" s="2"/>
      <c r="F44" s="2"/>
      <c r="G44" s="2"/>
      <c r="H44" s="2"/>
      <c r="I44" s="48"/>
      <c r="J44" s="48"/>
      <c r="K44" s="2"/>
      <c r="L44" s="18"/>
    </row>
    <row r="45" spans="1:12" ht="18.75" customHeight="1">
      <c r="A45" s="66"/>
      <c r="B45" s="67"/>
      <c r="C45" s="4" t="s">
        <v>0</v>
      </c>
      <c r="D45" s="14"/>
      <c r="E45" s="67"/>
      <c r="F45" s="67"/>
      <c r="G45" s="4" t="s">
        <v>0</v>
      </c>
      <c r="H45" s="14"/>
      <c r="I45" s="70"/>
      <c r="J45" s="71"/>
      <c r="K45" s="4" t="s">
        <v>0</v>
      </c>
      <c r="L45" s="22"/>
    </row>
    <row r="46" spans="1:12" ht="18.75" customHeight="1">
      <c r="A46" s="66"/>
      <c r="B46" s="67"/>
      <c r="C46" s="4" t="s">
        <v>1</v>
      </c>
      <c r="D46" s="8" t="e">
        <f>VLOOKUP(D45,'Your Order'!$A:$O,2,FALSE)</f>
        <v>#N/A</v>
      </c>
      <c r="E46" s="67"/>
      <c r="F46" s="67"/>
      <c r="G46" s="4" t="s">
        <v>1</v>
      </c>
      <c r="H46" s="8" t="e">
        <f>VLOOKUP(H45,'Your Order'!$A:$O,2,FALSE)</f>
        <v>#N/A</v>
      </c>
      <c r="I46" s="70"/>
      <c r="J46" s="71"/>
      <c r="K46" s="4" t="s">
        <v>1</v>
      </c>
      <c r="L46" s="20" t="e">
        <f>VLOOKUP(L45,'Your Order'!$A:$O,2,FALSE)</f>
        <v>#N/A</v>
      </c>
    </row>
    <row r="47" spans="1:12" ht="18.75" customHeight="1">
      <c r="A47" s="66"/>
      <c r="B47" s="67"/>
      <c r="C47" s="4" t="s">
        <v>7</v>
      </c>
      <c r="D47" s="8" t="e">
        <f>VLOOKUP(D45,'Your Order'!$A:$O,3,FALSE)</f>
        <v>#N/A</v>
      </c>
      <c r="E47" s="67"/>
      <c r="F47" s="67"/>
      <c r="G47" s="4" t="s">
        <v>7</v>
      </c>
      <c r="H47" s="8" t="e">
        <f>VLOOKUP(H45,'Your Order'!$A:$O,3,FALSE)</f>
        <v>#N/A</v>
      </c>
      <c r="I47" s="70"/>
      <c r="J47" s="71"/>
      <c r="K47" s="4" t="s">
        <v>7</v>
      </c>
      <c r="L47" s="20" t="e">
        <f>VLOOKUP(L45,'Your Order'!$A:$O,3,FALSE)</f>
        <v>#N/A</v>
      </c>
    </row>
    <row r="48" spans="1:12">
      <c r="A48" s="66"/>
      <c r="B48" s="67"/>
      <c r="C48" s="4" t="s">
        <v>2</v>
      </c>
      <c r="D48" s="8" t="e">
        <f>VLOOKUP(D45,'Your Order'!$A:$O,5,FALSE)</f>
        <v>#N/A</v>
      </c>
      <c r="E48" s="67"/>
      <c r="F48" s="67"/>
      <c r="G48" s="4" t="s">
        <v>2</v>
      </c>
      <c r="H48" s="8" t="e">
        <f>VLOOKUP(H45,'Your Order'!$A:$O,5,FALSE)</f>
        <v>#N/A</v>
      </c>
      <c r="I48" s="70"/>
      <c r="J48" s="71"/>
      <c r="K48" s="4" t="s">
        <v>2</v>
      </c>
      <c r="L48" s="20" t="e">
        <f>VLOOKUP(L45,'Your Order'!$A:$O,5,FALSE)</f>
        <v>#N/A</v>
      </c>
    </row>
    <row r="49" spans="1:12" ht="18.75" customHeight="1">
      <c r="A49" s="66"/>
      <c r="B49" s="67"/>
      <c r="C49" s="4" t="s">
        <v>130</v>
      </c>
      <c r="D49" s="8" t="e">
        <f>VLOOKUP(D45,'Your Order'!$A:$O,6,FALSE)</f>
        <v>#N/A</v>
      </c>
      <c r="E49" s="67"/>
      <c r="F49" s="67"/>
      <c r="G49" s="4" t="s">
        <v>130</v>
      </c>
      <c r="H49" s="8" t="e">
        <f>VLOOKUP(H45,'Your Order'!$A:$O,6,FALSE)</f>
        <v>#N/A</v>
      </c>
      <c r="I49" s="70"/>
      <c r="J49" s="71"/>
      <c r="K49" s="4" t="s">
        <v>130</v>
      </c>
      <c r="L49" s="20" t="e">
        <f>VLOOKUP(L45,'Your Order'!$A:$O,6,FALSE)</f>
        <v>#N/A</v>
      </c>
    </row>
    <row r="50" spans="1:12" ht="18.75" customHeight="1">
      <c r="A50" s="66"/>
      <c r="B50" s="67"/>
      <c r="C50" s="4" t="s">
        <v>129</v>
      </c>
      <c r="D50" s="31" t="e">
        <f>VLOOKUP(D45,'Your Order'!$A:$O,7,FALSE)</f>
        <v>#N/A</v>
      </c>
      <c r="E50" s="67"/>
      <c r="F50" s="67"/>
      <c r="G50" s="4" t="s">
        <v>129</v>
      </c>
      <c r="H50" s="31" t="e">
        <f>VLOOKUP(H45,'Your Order'!$A:$O,7,FALSE)</f>
        <v>#N/A</v>
      </c>
      <c r="I50" s="70"/>
      <c r="J50" s="71"/>
      <c r="K50" s="4" t="s">
        <v>129</v>
      </c>
      <c r="L50" s="32" t="e">
        <f>VLOOKUP(L45,'Your Order'!$A:$O,7,FALSE)</f>
        <v>#N/A</v>
      </c>
    </row>
    <row r="51" spans="1:12" ht="18.75" customHeight="1">
      <c r="A51" s="66"/>
      <c r="B51" s="67"/>
      <c r="C51" s="4" t="s">
        <v>386</v>
      </c>
      <c r="D51" s="10" t="e">
        <f>VLOOKUP(D45,'Your Order'!$A:$O,8,FALSE)</f>
        <v>#N/A</v>
      </c>
      <c r="E51" s="67"/>
      <c r="F51" s="67"/>
      <c r="G51" s="4" t="s">
        <v>386</v>
      </c>
      <c r="H51" s="10" t="e">
        <f>VLOOKUP(H45,'Your Order'!$A:$O,8,FALSE)</f>
        <v>#N/A</v>
      </c>
      <c r="I51" s="70"/>
      <c r="J51" s="71"/>
      <c r="K51" s="4" t="s">
        <v>386</v>
      </c>
      <c r="L51" s="21" t="e">
        <f>VLOOKUP(L45,'Your Order'!$A:$O,8,FALSE)</f>
        <v>#N/A</v>
      </c>
    </row>
    <row r="52" spans="1:12" ht="18.75" customHeight="1">
      <c r="A52" s="66"/>
      <c r="B52" s="67"/>
      <c r="C52" s="6" t="s">
        <v>11</v>
      </c>
      <c r="D52" s="10" t="e">
        <f>VLOOKUP(D45,'Your Order'!$A:$O,9,FALSE)</f>
        <v>#N/A</v>
      </c>
      <c r="E52" s="67"/>
      <c r="F52" s="67"/>
      <c r="G52" s="6" t="s">
        <v>11</v>
      </c>
      <c r="H52" s="10" t="e">
        <f>VLOOKUP(H45,'Your Order'!$A:$O,9,FALSE)</f>
        <v>#N/A</v>
      </c>
      <c r="I52" s="70"/>
      <c r="J52" s="71"/>
      <c r="K52" s="6" t="s">
        <v>11</v>
      </c>
      <c r="L52" s="21" t="e">
        <f>VLOOKUP(L45,'Your Order'!$A:$O,9,FALSE)</f>
        <v>#N/A</v>
      </c>
    </row>
    <row r="53" spans="1:12" ht="18.75" customHeight="1">
      <c r="A53" s="66"/>
      <c r="B53" s="67"/>
      <c r="C53" s="6" t="s">
        <v>10</v>
      </c>
      <c r="D53" s="10" t="e">
        <f>VLOOKUP(D45,'Your Order'!$A:$O,10,FALSE)</f>
        <v>#N/A</v>
      </c>
      <c r="E53" s="67"/>
      <c r="F53" s="67"/>
      <c r="G53" s="6" t="s">
        <v>10</v>
      </c>
      <c r="H53" s="10" t="e">
        <f>VLOOKUP(H45,'Your Order'!$A:$O,10,FALSE)</f>
        <v>#N/A</v>
      </c>
      <c r="I53" s="70"/>
      <c r="J53" s="71"/>
      <c r="K53" s="6" t="s">
        <v>10</v>
      </c>
      <c r="L53" s="21" t="e">
        <f>VLOOKUP(L45,'Your Order'!$A:$O,10,FALSE)</f>
        <v>#N/A</v>
      </c>
    </row>
    <row r="54" spans="1:12" ht="18.75" customHeight="1" thickBot="1">
      <c r="A54" s="66"/>
      <c r="B54" s="67"/>
      <c r="C54" s="6" t="s">
        <v>12</v>
      </c>
      <c r="D54" s="12" t="e">
        <f>VLOOKUP(D45,'Your Order'!$A:$O,11,FALSE)</f>
        <v>#N/A</v>
      </c>
      <c r="E54" s="67"/>
      <c r="F54" s="67"/>
      <c r="G54" s="6" t="s">
        <v>12</v>
      </c>
      <c r="H54" s="12" t="e">
        <f>VLOOKUP(H45,'Your Order'!$A:$O,11,FALSE)</f>
        <v>#N/A</v>
      </c>
      <c r="I54" s="70"/>
      <c r="J54" s="71"/>
      <c r="K54" s="6" t="s">
        <v>12</v>
      </c>
      <c r="L54" s="19" t="e">
        <f>VLOOKUP(L45,'Your Order'!$A:$O,11,FALSE)</f>
        <v>#N/A</v>
      </c>
    </row>
    <row r="55" spans="1:12" ht="18.75" customHeight="1" thickBot="1">
      <c r="A55" s="66"/>
      <c r="B55" s="67"/>
      <c r="C55" s="59" t="s">
        <v>9</v>
      </c>
      <c r="D55" s="62"/>
      <c r="E55" s="67"/>
      <c r="F55" s="67"/>
      <c r="G55" s="59" t="s">
        <v>9</v>
      </c>
      <c r="H55" s="62"/>
      <c r="I55" s="67"/>
      <c r="J55" s="71"/>
      <c r="K55" s="59" t="s">
        <v>9</v>
      </c>
      <c r="L55" s="62"/>
    </row>
    <row r="56" spans="1:12" ht="18.75" customHeight="1">
      <c r="A56" s="66"/>
      <c r="B56" s="67"/>
      <c r="C56" s="6" t="s">
        <v>4</v>
      </c>
      <c r="D56" s="60" t="e">
        <f>VLOOKUP(D45,'Your Order'!$A:$O,12,FALSE)</f>
        <v>#N/A</v>
      </c>
      <c r="E56" s="67"/>
      <c r="F56" s="67"/>
      <c r="G56" s="6" t="s">
        <v>4</v>
      </c>
      <c r="H56" s="60" t="e">
        <f>VLOOKUP(H45,'Your Order'!$A:$O,12,FALSE)</f>
        <v>#N/A</v>
      </c>
      <c r="I56" s="70"/>
      <c r="J56" s="71"/>
      <c r="K56" s="6" t="s">
        <v>4</v>
      </c>
      <c r="L56" s="61" t="e">
        <f>VLOOKUP(L45,'Your Order'!$A:$O,12,FALSE)</f>
        <v>#N/A</v>
      </c>
    </row>
    <row r="57" spans="1:12" ht="18.75" customHeight="1" thickBot="1">
      <c r="A57" s="68"/>
      <c r="B57" s="69"/>
      <c r="C57" s="15" t="s">
        <v>5</v>
      </c>
      <c r="D57" s="16" t="e">
        <f>VLOOKUP(D45,'Your Order'!$A:$O,13,FALSE)</f>
        <v>#N/A</v>
      </c>
      <c r="E57" s="69"/>
      <c r="F57" s="69"/>
      <c r="G57" s="15" t="s">
        <v>5</v>
      </c>
      <c r="H57" s="16" t="e">
        <f>VLOOKUP(H45,'Your Order'!$A:$O,13,FALSE)</f>
        <v>#N/A</v>
      </c>
      <c r="I57" s="72"/>
      <c r="J57" s="73"/>
      <c r="K57" s="15" t="s">
        <v>5</v>
      </c>
      <c r="L57" s="23" t="e">
        <f>VLOOKUP(L45,'Your Order'!$A:$O,13,FALSE)</f>
        <v>#N/A</v>
      </c>
    </row>
    <row r="58" spans="1:12" ht="37.5" customHeight="1" thickTop="1">
      <c r="A58" s="66"/>
      <c r="B58" s="67"/>
      <c r="C58" s="67"/>
      <c r="D58" s="67"/>
      <c r="E58" s="67"/>
      <c r="F58" s="67"/>
      <c r="G58" s="67"/>
      <c r="H58" s="67"/>
      <c r="I58" s="67"/>
      <c r="J58" s="67"/>
      <c r="K58" s="67"/>
      <c r="L58" s="80"/>
    </row>
    <row r="59" spans="1:12" ht="18.75" customHeight="1">
      <c r="A59" s="1"/>
      <c r="B59" s="2"/>
      <c r="C59" s="2"/>
      <c r="D59" s="2"/>
      <c r="E59" s="2"/>
      <c r="F59" s="2"/>
      <c r="G59" s="2"/>
      <c r="H59" s="2"/>
      <c r="I59" s="48"/>
      <c r="J59" s="48"/>
      <c r="K59" s="2"/>
      <c r="L59" s="18"/>
    </row>
    <row r="60" spans="1:12" ht="18.75" customHeight="1">
      <c r="A60" s="66"/>
      <c r="B60" s="67"/>
      <c r="C60" s="4" t="s">
        <v>0</v>
      </c>
      <c r="D60" s="14"/>
      <c r="E60" s="67"/>
      <c r="F60" s="67"/>
      <c r="G60" s="4" t="s">
        <v>0</v>
      </c>
      <c r="H60" s="14"/>
      <c r="I60" s="70"/>
      <c r="J60" s="71"/>
      <c r="K60" s="4" t="s">
        <v>0</v>
      </c>
      <c r="L60" s="22"/>
    </row>
    <row r="61" spans="1:12" ht="18.75" customHeight="1">
      <c r="A61" s="66"/>
      <c r="B61" s="67"/>
      <c r="C61" s="4" t="s">
        <v>1</v>
      </c>
      <c r="D61" s="8" t="e">
        <f>VLOOKUP(D60,'Your Order'!$A:$O,2,FALSE)</f>
        <v>#N/A</v>
      </c>
      <c r="E61" s="67"/>
      <c r="F61" s="67"/>
      <c r="G61" s="4" t="s">
        <v>1</v>
      </c>
      <c r="H61" s="8" t="e">
        <f>VLOOKUP(H60,'Your Order'!$A:$O,2,FALSE)</f>
        <v>#N/A</v>
      </c>
      <c r="I61" s="70"/>
      <c r="J61" s="71"/>
      <c r="K61" s="4" t="s">
        <v>1</v>
      </c>
      <c r="L61" s="20" t="e">
        <f>VLOOKUP(L60,'Your Order'!$A:$O,2,FALSE)</f>
        <v>#N/A</v>
      </c>
    </row>
    <row r="62" spans="1:12" ht="18.75" customHeight="1">
      <c r="A62" s="66"/>
      <c r="B62" s="67"/>
      <c r="C62" s="4" t="s">
        <v>7</v>
      </c>
      <c r="D62" s="8" t="e">
        <f>VLOOKUP(D60,'Your Order'!$A:$O,3,FALSE)</f>
        <v>#N/A</v>
      </c>
      <c r="E62" s="67"/>
      <c r="F62" s="67"/>
      <c r="G62" s="4" t="s">
        <v>7</v>
      </c>
      <c r="H62" s="8" t="e">
        <f>VLOOKUP(H60,'Your Order'!$A:$O,3,FALSE)</f>
        <v>#N/A</v>
      </c>
      <c r="I62" s="70"/>
      <c r="J62" s="71"/>
      <c r="K62" s="4" t="s">
        <v>7</v>
      </c>
      <c r="L62" s="20" t="e">
        <f>VLOOKUP(L60,'Your Order'!$A:$O,3,FALSE)</f>
        <v>#N/A</v>
      </c>
    </row>
    <row r="63" spans="1:12">
      <c r="A63" s="66"/>
      <c r="B63" s="67"/>
      <c r="C63" s="4" t="s">
        <v>2</v>
      </c>
      <c r="D63" s="8" t="e">
        <f>VLOOKUP(D60,'Your Order'!$A:$O,5,FALSE)</f>
        <v>#N/A</v>
      </c>
      <c r="E63" s="67"/>
      <c r="F63" s="67"/>
      <c r="G63" s="4" t="s">
        <v>2</v>
      </c>
      <c r="H63" s="8" t="e">
        <f>VLOOKUP(H60,'Your Order'!$A:$O,5,FALSE)</f>
        <v>#N/A</v>
      </c>
      <c r="I63" s="70"/>
      <c r="J63" s="71"/>
      <c r="K63" s="4" t="s">
        <v>2</v>
      </c>
      <c r="L63" s="20" t="e">
        <f>VLOOKUP(L60,'Your Order'!$A:$O,5,FALSE)</f>
        <v>#N/A</v>
      </c>
    </row>
    <row r="64" spans="1:12" ht="18.75" customHeight="1">
      <c r="A64" s="66"/>
      <c r="B64" s="67"/>
      <c r="C64" s="4" t="s">
        <v>130</v>
      </c>
      <c r="D64" s="8" t="e">
        <f>VLOOKUP(D60,'Your Order'!$A:$O,6,FALSE)</f>
        <v>#N/A</v>
      </c>
      <c r="E64" s="67"/>
      <c r="F64" s="67"/>
      <c r="G64" s="4" t="s">
        <v>130</v>
      </c>
      <c r="H64" s="8" t="e">
        <f>VLOOKUP(H60,'Your Order'!$A:$O,6,FALSE)</f>
        <v>#N/A</v>
      </c>
      <c r="I64" s="70"/>
      <c r="J64" s="71"/>
      <c r="K64" s="4" t="s">
        <v>130</v>
      </c>
      <c r="L64" s="20" t="e">
        <f>VLOOKUP(L60,'Your Order'!$A:$O,6,FALSE)</f>
        <v>#N/A</v>
      </c>
    </row>
    <row r="65" spans="1:12" ht="18.75" customHeight="1">
      <c r="A65" s="66"/>
      <c r="B65" s="67"/>
      <c r="C65" s="4" t="s">
        <v>129</v>
      </c>
      <c r="D65" s="31" t="e">
        <f>VLOOKUP(D60,'Your Order'!$A:$O,7,FALSE)</f>
        <v>#N/A</v>
      </c>
      <c r="E65" s="67"/>
      <c r="F65" s="67"/>
      <c r="G65" s="4" t="s">
        <v>129</v>
      </c>
      <c r="H65" s="31" t="e">
        <f>VLOOKUP(H60,'Your Order'!$A:$O,7,FALSE)</f>
        <v>#N/A</v>
      </c>
      <c r="I65" s="70"/>
      <c r="J65" s="71"/>
      <c r="K65" s="4" t="s">
        <v>129</v>
      </c>
      <c r="L65" s="32" t="e">
        <f>VLOOKUP(L60,'Your Order'!$A:$O,7,FALSE)</f>
        <v>#N/A</v>
      </c>
    </row>
    <row r="66" spans="1:12" ht="18.75" customHeight="1">
      <c r="A66" s="66"/>
      <c r="B66" s="67"/>
      <c r="C66" s="4" t="s">
        <v>386</v>
      </c>
      <c r="D66" s="10" t="e">
        <f>VLOOKUP(D60,'Your Order'!$A:$O,8,FALSE)</f>
        <v>#N/A</v>
      </c>
      <c r="E66" s="67"/>
      <c r="F66" s="67"/>
      <c r="G66" s="4" t="s">
        <v>386</v>
      </c>
      <c r="H66" s="10" t="e">
        <f>VLOOKUP(H60,'Your Order'!$A:$O,8,FALSE)</f>
        <v>#N/A</v>
      </c>
      <c r="I66" s="70"/>
      <c r="J66" s="71"/>
      <c r="K66" s="4" t="s">
        <v>386</v>
      </c>
      <c r="L66" s="21" t="e">
        <f>VLOOKUP(L60,'Your Order'!$A:$O,8,FALSE)</f>
        <v>#N/A</v>
      </c>
    </row>
    <row r="67" spans="1:12" ht="18.75" customHeight="1">
      <c r="A67" s="66"/>
      <c r="B67" s="67"/>
      <c r="C67" s="6" t="s">
        <v>11</v>
      </c>
      <c r="D67" s="10" t="e">
        <f>VLOOKUP(D60,'Your Order'!$A:$O,9,FALSE)</f>
        <v>#N/A</v>
      </c>
      <c r="E67" s="67"/>
      <c r="F67" s="67"/>
      <c r="G67" s="6" t="s">
        <v>11</v>
      </c>
      <c r="H67" s="10" t="e">
        <f>VLOOKUP(H60,'Your Order'!$A:$O,9,FALSE)</f>
        <v>#N/A</v>
      </c>
      <c r="I67" s="70"/>
      <c r="J67" s="71"/>
      <c r="K67" s="6" t="s">
        <v>11</v>
      </c>
      <c r="L67" s="21" t="e">
        <f>VLOOKUP(L60,'Your Order'!$A:$O,9,FALSE)</f>
        <v>#N/A</v>
      </c>
    </row>
    <row r="68" spans="1:12" ht="18.75" customHeight="1">
      <c r="A68" s="66"/>
      <c r="B68" s="67"/>
      <c r="C68" s="6" t="s">
        <v>10</v>
      </c>
      <c r="D68" s="10" t="e">
        <f>VLOOKUP(D60,'Your Order'!$A:$O,10,FALSE)</f>
        <v>#N/A</v>
      </c>
      <c r="E68" s="67"/>
      <c r="F68" s="67"/>
      <c r="G68" s="6" t="s">
        <v>10</v>
      </c>
      <c r="H68" s="10" t="e">
        <f>VLOOKUP(H60,'Your Order'!$A:$O,10,FALSE)</f>
        <v>#N/A</v>
      </c>
      <c r="I68" s="70"/>
      <c r="J68" s="71"/>
      <c r="K68" s="6" t="s">
        <v>10</v>
      </c>
      <c r="L68" s="21" t="e">
        <f>VLOOKUP(L60,'Your Order'!$A:$O,10,FALSE)</f>
        <v>#N/A</v>
      </c>
    </row>
    <row r="69" spans="1:12" ht="18.75" customHeight="1" thickBot="1">
      <c r="A69" s="66"/>
      <c r="B69" s="67"/>
      <c r="C69" s="6" t="s">
        <v>12</v>
      </c>
      <c r="D69" s="12" t="e">
        <f>VLOOKUP(D60,'Your Order'!$A:$O,11,FALSE)</f>
        <v>#N/A</v>
      </c>
      <c r="E69" s="67"/>
      <c r="F69" s="67"/>
      <c r="G69" s="6" t="s">
        <v>12</v>
      </c>
      <c r="H69" s="12" t="e">
        <f>VLOOKUP(H60,'Your Order'!$A:$O,11,FALSE)</f>
        <v>#N/A</v>
      </c>
      <c r="I69" s="70"/>
      <c r="J69" s="71"/>
      <c r="K69" s="6" t="s">
        <v>12</v>
      </c>
      <c r="L69" s="19" t="e">
        <f>VLOOKUP(L60,'Your Order'!$A:$O,11,FALSE)</f>
        <v>#N/A</v>
      </c>
    </row>
    <row r="70" spans="1:12" ht="18.75" customHeight="1" thickBot="1">
      <c r="A70" s="66"/>
      <c r="B70" s="67"/>
      <c r="C70" s="59" t="s">
        <v>9</v>
      </c>
      <c r="D70" s="62"/>
      <c r="E70" s="67"/>
      <c r="F70" s="67"/>
      <c r="G70" s="59" t="s">
        <v>9</v>
      </c>
      <c r="H70" s="62"/>
      <c r="I70" s="67"/>
      <c r="J70" s="71"/>
      <c r="K70" s="59" t="s">
        <v>9</v>
      </c>
      <c r="L70" s="62"/>
    </row>
    <row r="71" spans="1:12" ht="18.75" customHeight="1">
      <c r="A71" s="66"/>
      <c r="B71" s="67"/>
      <c r="C71" s="6" t="s">
        <v>4</v>
      </c>
      <c r="D71" s="60" t="e">
        <f>VLOOKUP(D60,'Your Order'!$A:$O,12,FALSE)</f>
        <v>#N/A</v>
      </c>
      <c r="E71" s="67"/>
      <c r="F71" s="67"/>
      <c r="G71" s="6" t="s">
        <v>4</v>
      </c>
      <c r="H71" s="60" t="e">
        <f>VLOOKUP(H60,'Your Order'!$A:$O,12,FALSE)</f>
        <v>#N/A</v>
      </c>
      <c r="I71" s="70"/>
      <c r="J71" s="71"/>
      <c r="K71" s="6" t="s">
        <v>4</v>
      </c>
      <c r="L71" s="61" t="e">
        <f>VLOOKUP(L60,'Your Order'!$A:$O,12,FALSE)</f>
        <v>#N/A</v>
      </c>
    </row>
    <row r="72" spans="1:12" ht="18.75" customHeight="1">
      <c r="A72" s="66"/>
      <c r="B72" s="67"/>
      <c r="C72" s="7" t="s">
        <v>5</v>
      </c>
      <c r="D72" s="8" t="e">
        <f>VLOOKUP(D60,'Your Order'!$A:$O,13,FALSE)</f>
        <v>#N/A</v>
      </c>
      <c r="E72" s="67"/>
      <c r="F72" s="67"/>
      <c r="G72" s="7" t="s">
        <v>5</v>
      </c>
      <c r="H72" s="8" t="e">
        <f>VLOOKUP(H60,'Your Order'!$A:$O,13,FALSE)</f>
        <v>#N/A</v>
      </c>
      <c r="I72" s="70"/>
      <c r="J72" s="71"/>
      <c r="K72" s="7" t="s">
        <v>5</v>
      </c>
      <c r="L72" s="20" t="e">
        <f>VLOOKUP(L60,'Your Order'!$A:$O,13,FALSE)</f>
        <v>#N/A</v>
      </c>
    </row>
    <row r="73" spans="1:12" ht="18.75" customHeight="1">
      <c r="A73" s="1"/>
      <c r="B73" s="2"/>
      <c r="C73" s="2"/>
      <c r="D73" s="2"/>
      <c r="E73" s="2"/>
      <c r="F73" s="2"/>
      <c r="G73" s="2"/>
      <c r="H73" s="2"/>
      <c r="I73" s="48"/>
      <c r="J73" s="48"/>
      <c r="K73" s="2"/>
      <c r="L73" s="18"/>
    </row>
    <row r="74" spans="1:12" ht="18.75" customHeight="1">
      <c r="A74" s="66"/>
      <c r="B74" s="71"/>
      <c r="C74" s="4" t="s">
        <v>0</v>
      </c>
      <c r="D74" s="14"/>
      <c r="E74" s="67"/>
      <c r="F74" s="67"/>
      <c r="G74" s="4" t="s">
        <v>0</v>
      </c>
      <c r="H74" s="14"/>
      <c r="I74" s="70"/>
      <c r="J74" s="71"/>
      <c r="K74" s="4" t="s">
        <v>0</v>
      </c>
      <c r="L74" s="22"/>
    </row>
    <row r="75" spans="1:12" ht="18.75" customHeight="1">
      <c r="A75" s="66"/>
      <c r="B75" s="71"/>
      <c r="C75" s="4" t="s">
        <v>1</v>
      </c>
      <c r="D75" s="8" t="e">
        <f>VLOOKUP(D74,'Your Order'!$A:$O,2,FALSE)</f>
        <v>#N/A</v>
      </c>
      <c r="E75" s="67"/>
      <c r="F75" s="67"/>
      <c r="G75" s="4" t="s">
        <v>1</v>
      </c>
      <c r="H75" s="8" t="e">
        <f>VLOOKUP(H74,'Your Order'!$A:$O,2,FALSE)</f>
        <v>#N/A</v>
      </c>
      <c r="I75" s="70"/>
      <c r="J75" s="71"/>
      <c r="K75" s="4" t="s">
        <v>1</v>
      </c>
      <c r="L75" s="20" t="e">
        <f>VLOOKUP(L74,'Your Order'!$A:$O,2,FALSE)</f>
        <v>#N/A</v>
      </c>
    </row>
    <row r="76" spans="1:12" ht="18.75" customHeight="1">
      <c r="A76" s="66"/>
      <c r="B76" s="71"/>
      <c r="C76" s="4" t="s">
        <v>7</v>
      </c>
      <c r="D76" s="8" t="e">
        <f>VLOOKUP(D74,'Your Order'!$A:$O,3,FALSE)</f>
        <v>#N/A</v>
      </c>
      <c r="E76" s="67"/>
      <c r="F76" s="67"/>
      <c r="G76" s="4" t="s">
        <v>7</v>
      </c>
      <c r="H76" s="8" t="e">
        <f>VLOOKUP(H74,'Your Order'!$A:$O,3,FALSE)</f>
        <v>#N/A</v>
      </c>
      <c r="I76" s="70"/>
      <c r="J76" s="71"/>
      <c r="K76" s="4" t="s">
        <v>7</v>
      </c>
      <c r="L76" s="20" t="e">
        <f>VLOOKUP(L74,'Your Order'!$A:$O,3,FALSE)</f>
        <v>#N/A</v>
      </c>
    </row>
    <row r="77" spans="1:12">
      <c r="A77" s="66"/>
      <c r="B77" s="71"/>
      <c r="C77" s="4" t="s">
        <v>2</v>
      </c>
      <c r="D77" s="8" t="e">
        <f>VLOOKUP(D74,'Your Order'!$A:$O,5,FALSE)</f>
        <v>#N/A</v>
      </c>
      <c r="E77" s="67"/>
      <c r="F77" s="67"/>
      <c r="G77" s="4" t="s">
        <v>2</v>
      </c>
      <c r="H77" s="8" t="e">
        <f>VLOOKUP(H74,'Your Order'!$A:$O,5,FALSE)</f>
        <v>#N/A</v>
      </c>
      <c r="I77" s="70"/>
      <c r="J77" s="71"/>
      <c r="K77" s="4" t="s">
        <v>2</v>
      </c>
      <c r="L77" s="20" t="e">
        <f>VLOOKUP(L74,'Your Order'!$A:$O,5,FALSE)</f>
        <v>#N/A</v>
      </c>
    </row>
    <row r="78" spans="1:12" ht="18.75" customHeight="1">
      <c r="A78" s="66"/>
      <c r="B78" s="71"/>
      <c r="C78" s="4" t="s">
        <v>130</v>
      </c>
      <c r="D78" s="8" t="e">
        <f>VLOOKUP(D74,'Your Order'!$A:$O,6,FALSE)</f>
        <v>#N/A</v>
      </c>
      <c r="E78" s="67"/>
      <c r="F78" s="67"/>
      <c r="G78" s="4" t="s">
        <v>130</v>
      </c>
      <c r="H78" s="8" t="e">
        <f>VLOOKUP(H74,'Your Order'!$A:$O,6,FALSE)</f>
        <v>#N/A</v>
      </c>
      <c r="I78" s="70"/>
      <c r="J78" s="71"/>
      <c r="K78" s="4" t="s">
        <v>130</v>
      </c>
      <c r="L78" s="20" t="e">
        <f>VLOOKUP(L74,'Your Order'!$A:$O,6,FALSE)</f>
        <v>#N/A</v>
      </c>
    </row>
    <row r="79" spans="1:12" ht="18.75" customHeight="1">
      <c r="A79" s="66"/>
      <c r="B79" s="71"/>
      <c r="C79" s="4" t="s">
        <v>129</v>
      </c>
      <c r="D79" s="31" t="e">
        <f>VLOOKUP(D74,'Your Order'!$A:$O,7,FALSE)</f>
        <v>#N/A</v>
      </c>
      <c r="E79" s="67"/>
      <c r="F79" s="67"/>
      <c r="G79" s="4" t="s">
        <v>129</v>
      </c>
      <c r="H79" s="31" t="e">
        <f>VLOOKUP(H74,'Your Order'!$A:$O,7,FALSE)</f>
        <v>#N/A</v>
      </c>
      <c r="I79" s="70"/>
      <c r="J79" s="71"/>
      <c r="K79" s="4" t="s">
        <v>129</v>
      </c>
      <c r="L79" s="32" t="e">
        <f>VLOOKUP(L74,'Your Order'!$A:$O,7,FALSE)</f>
        <v>#N/A</v>
      </c>
    </row>
    <row r="80" spans="1:12" ht="18.75" customHeight="1">
      <c r="A80" s="66"/>
      <c r="B80" s="71"/>
      <c r="C80" s="4" t="s">
        <v>386</v>
      </c>
      <c r="D80" s="10" t="e">
        <f>VLOOKUP(D74,'Your Order'!$A:$O,8,FALSE)</f>
        <v>#N/A</v>
      </c>
      <c r="E80" s="67"/>
      <c r="F80" s="67"/>
      <c r="G80" s="4" t="s">
        <v>386</v>
      </c>
      <c r="H80" s="10" t="e">
        <f>VLOOKUP(H74,'Your Order'!$A:$O,8,FALSE)</f>
        <v>#N/A</v>
      </c>
      <c r="I80" s="70"/>
      <c r="J80" s="71"/>
      <c r="K80" s="4" t="s">
        <v>386</v>
      </c>
      <c r="L80" s="21" t="e">
        <f>VLOOKUP(L74,'Your Order'!$A:$O,8,FALSE)</f>
        <v>#N/A</v>
      </c>
    </row>
    <row r="81" spans="1:12" ht="18.75" customHeight="1">
      <c r="A81" s="66"/>
      <c r="B81" s="71"/>
      <c r="C81" s="6" t="s">
        <v>11</v>
      </c>
      <c r="D81" s="10" t="e">
        <f>VLOOKUP(D74,'Your Order'!$A:$O,9,FALSE)</f>
        <v>#N/A</v>
      </c>
      <c r="E81" s="67"/>
      <c r="F81" s="67"/>
      <c r="G81" s="6" t="s">
        <v>11</v>
      </c>
      <c r="H81" s="10" t="e">
        <f>VLOOKUP(H74,'Your Order'!$A:$O,9,FALSE)</f>
        <v>#N/A</v>
      </c>
      <c r="I81" s="70"/>
      <c r="J81" s="71"/>
      <c r="K81" s="6" t="s">
        <v>11</v>
      </c>
      <c r="L81" s="21" t="e">
        <f>VLOOKUP(L74,'Your Order'!$A:$O,9,FALSE)</f>
        <v>#N/A</v>
      </c>
    </row>
    <row r="82" spans="1:12" ht="18.75" customHeight="1">
      <c r="A82" s="66"/>
      <c r="B82" s="71"/>
      <c r="C82" s="6" t="s">
        <v>10</v>
      </c>
      <c r="D82" s="10" t="e">
        <f>VLOOKUP(D74,'Your Order'!$A:$O,10,FALSE)</f>
        <v>#N/A</v>
      </c>
      <c r="E82" s="67"/>
      <c r="F82" s="67"/>
      <c r="G82" s="6" t="s">
        <v>10</v>
      </c>
      <c r="H82" s="10" t="e">
        <f>VLOOKUP(H74,'Your Order'!$A:$O,10,FALSE)</f>
        <v>#N/A</v>
      </c>
      <c r="I82" s="70"/>
      <c r="J82" s="71"/>
      <c r="K82" s="6" t="s">
        <v>10</v>
      </c>
      <c r="L82" s="21" t="e">
        <f>VLOOKUP(L74,'Your Order'!$A:$O,10,FALSE)</f>
        <v>#N/A</v>
      </c>
    </row>
    <row r="83" spans="1:12" ht="18.75" customHeight="1" thickBot="1">
      <c r="A83" s="66"/>
      <c r="B83" s="71"/>
      <c r="C83" s="6" t="s">
        <v>12</v>
      </c>
      <c r="D83" s="12" t="e">
        <f>VLOOKUP(D74,'Your Order'!$A:$O,11,FALSE)</f>
        <v>#N/A</v>
      </c>
      <c r="E83" s="67"/>
      <c r="F83" s="67"/>
      <c r="G83" s="6" t="s">
        <v>12</v>
      </c>
      <c r="H83" s="12" t="e">
        <f>VLOOKUP(H74,'Your Order'!$A:$O,11,FALSE)</f>
        <v>#N/A</v>
      </c>
      <c r="I83" s="70"/>
      <c r="J83" s="71"/>
      <c r="K83" s="6" t="s">
        <v>12</v>
      </c>
      <c r="L83" s="19" t="e">
        <f>VLOOKUP(L74,'Your Order'!$A:$O,11,FALSE)</f>
        <v>#N/A</v>
      </c>
    </row>
    <row r="84" spans="1:12" ht="18.75" customHeight="1" thickBot="1">
      <c r="A84" s="66"/>
      <c r="B84" s="71"/>
      <c r="C84" s="59" t="s">
        <v>9</v>
      </c>
      <c r="D84" s="62"/>
      <c r="E84" s="67"/>
      <c r="F84" s="67"/>
      <c r="G84" s="59" t="s">
        <v>9</v>
      </c>
      <c r="H84" s="62"/>
      <c r="I84" s="67"/>
      <c r="J84" s="71"/>
      <c r="K84" s="59" t="s">
        <v>9</v>
      </c>
      <c r="L84" s="62"/>
    </row>
    <row r="85" spans="1:12" ht="18.75" customHeight="1">
      <c r="A85" s="66"/>
      <c r="B85" s="71"/>
      <c r="C85" s="6" t="s">
        <v>4</v>
      </c>
      <c r="D85" s="60" t="e">
        <f>VLOOKUP(D74,'Your Order'!$A:$O,12,FALSE)</f>
        <v>#N/A</v>
      </c>
      <c r="E85" s="67"/>
      <c r="F85" s="67"/>
      <c r="G85" s="6" t="s">
        <v>4</v>
      </c>
      <c r="H85" s="60" t="e">
        <f>VLOOKUP(H74,'Your Order'!$A:$O,12,FALSE)</f>
        <v>#N/A</v>
      </c>
      <c r="I85" s="70"/>
      <c r="J85" s="71"/>
      <c r="K85" s="6" t="s">
        <v>4</v>
      </c>
      <c r="L85" s="61" t="e">
        <f>VLOOKUP(L74,'Your Order'!$A:$O,12,FALSE)</f>
        <v>#N/A</v>
      </c>
    </row>
    <row r="86" spans="1:12" ht="18.75" customHeight="1">
      <c r="A86" s="66"/>
      <c r="B86" s="71"/>
      <c r="C86" s="7" t="s">
        <v>5</v>
      </c>
      <c r="D86" s="8" t="e">
        <f>VLOOKUP(D74,'Your Order'!$A:$O,13,FALSE)</f>
        <v>#N/A</v>
      </c>
      <c r="E86" s="67"/>
      <c r="F86" s="67"/>
      <c r="G86" s="7" t="s">
        <v>5</v>
      </c>
      <c r="H86" s="8" t="e">
        <f>VLOOKUP(H74,'Your Order'!$A:$O,13,FALSE)</f>
        <v>#N/A</v>
      </c>
      <c r="I86" s="70"/>
      <c r="J86" s="71"/>
      <c r="K86" s="7" t="s">
        <v>5</v>
      </c>
      <c r="L86" s="20" t="e">
        <f>VLOOKUP(L74,'Your Order'!$A:$O,13,FALSE)</f>
        <v>#N/A</v>
      </c>
    </row>
    <row r="87" spans="1:12" ht="18.75" customHeight="1">
      <c r="A87" s="17"/>
      <c r="B87" s="24"/>
      <c r="C87" s="24"/>
      <c r="D87" s="24"/>
      <c r="E87" s="24"/>
      <c r="F87" s="24"/>
      <c r="G87" s="24"/>
      <c r="H87" s="24"/>
      <c r="I87" s="24"/>
      <c r="J87" s="24"/>
      <c r="K87" s="24"/>
      <c r="L87" s="25"/>
    </row>
    <row r="88" spans="1:12" ht="18.75" customHeight="1">
      <c r="A88" s="66"/>
      <c r="B88" s="67"/>
      <c r="C88" s="4" t="s">
        <v>0</v>
      </c>
      <c r="D88" s="14"/>
      <c r="E88" s="67"/>
      <c r="F88" s="67"/>
      <c r="G88" s="4" t="s">
        <v>0</v>
      </c>
      <c r="H88" s="14"/>
      <c r="I88" s="70"/>
      <c r="J88" s="71"/>
      <c r="K88" s="4" t="s">
        <v>0</v>
      </c>
      <c r="L88" s="22"/>
    </row>
    <row r="89" spans="1:12" ht="18.75" customHeight="1">
      <c r="A89" s="66"/>
      <c r="B89" s="67"/>
      <c r="C89" s="4" t="s">
        <v>1</v>
      </c>
      <c r="D89" s="8" t="e">
        <f>VLOOKUP(D88,'Your Order'!$A:$O,2,FALSE)</f>
        <v>#N/A</v>
      </c>
      <c r="E89" s="67"/>
      <c r="F89" s="67"/>
      <c r="G89" s="4" t="s">
        <v>1</v>
      </c>
      <c r="H89" s="8" t="e">
        <f>VLOOKUP(H88,'Your Order'!$A:$O,2,FALSE)</f>
        <v>#N/A</v>
      </c>
      <c r="I89" s="70"/>
      <c r="J89" s="71"/>
      <c r="K89" s="4" t="s">
        <v>1</v>
      </c>
      <c r="L89" s="20" t="e">
        <f>VLOOKUP(L88,'Your Order'!$A:$O,2,FALSE)</f>
        <v>#N/A</v>
      </c>
    </row>
    <row r="90" spans="1:12" ht="18.75" customHeight="1">
      <c r="A90" s="66"/>
      <c r="B90" s="67"/>
      <c r="C90" s="4" t="s">
        <v>7</v>
      </c>
      <c r="D90" s="8" t="e">
        <f>VLOOKUP(D88,'Your Order'!$A:$O,3,FALSE)</f>
        <v>#N/A</v>
      </c>
      <c r="E90" s="67"/>
      <c r="F90" s="67"/>
      <c r="G90" s="4" t="s">
        <v>7</v>
      </c>
      <c r="H90" s="8" t="e">
        <f>VLOOKUP(H88,'Your Order'!$A:$O,3,FALSE)</f>
        <v>#N/A</v>
      </c>
      <c r="I90" s="70"/>
      <c r="J90" s="71"/>
      <c r="K90" s="4" t="s">
        <v>7</v>
      </c>
      <c r="L90" s="20" t="e">
        <f>VLOOKUP(L88,'Your Order'!$A:$O,3,FALSE)</f>
        <v>#N/A</v>
      </c>
    </row>
    <row r="91" spans="1:12">
      <c r="A91" s="66"/>
      <c r="B91" s="67"/>
      <c r="C91" s="4" t="s">
        <v>2</v>
      </c>
      <c r="D91" s="8" t="e">
        <f>VLOOKUP(D88,'Your Order'!$A:$O,5,FALSE)</f>
        <v>#N/A</v>
      </c>
      <c r="E91" s="67"/>
      <c r="F91" s="67"/>
      <c r="G91" s="4" t="s">
        <v>2</v>
      </c>
      <c r="H91" s="8" t="e">
        <f>VLOOKUP(H88,'Your Order'!$A:$O,5,FALSE)</f>
        <v>#N/A</v>
      </c>
      <c r="I91" s="70"/>
      <c r="J91" s="71"/>
      <c r="K91" s="4" t="s">
        <v>2</v>
      </c>
      <c r="L91" s="20" t="e">
        <f>VLOOKUP(L88,'Your Order'!$A:$O,5,FALSE)</f>
        <v>#N/A</v>
      </c>
    </row>
    <row r="92" spans="1:12" ht="18.75" customHeight="1">
      <c r="A92" s="66"/>
      <c r="B92" s="67"/>
      <c r="C92" s="4" t="s">
        <v>130</v>
      </c>
      <c r="D92" s="8" t="e">
        <f>VLOOKUP(D88,'Your Order'!$A:$O,6,FALSE)</f>
        <v>#N/A</v>
      </c>
      <c r="E92" s="67"/>
      <c r="F92" s="67"/>
      <c r="G92" s="4" t="s">
        <v>130</v>
      </c>
      <c r="H92" s="8" t="e">
        <f>VLOOKUP(H88,'Your Order'!$A:$O,6,FALSE)</f>
        <v>#N/A</v>
      </c>
      <c r="I92" s="70"/>
      <c r="J92" s="71"/>
      <c r="K92" s="4" t="s">
        <v>130</v>
      </c>
      <c r="L92" s="20" t="e">
        <f>VLOOKUP(L88,'Your Order'!$A:$O,6,FALSE)</f>
        <v>#N/A</v>
      </c>
    </row>
    <row r="93" spans="1:12" ht="18.75" customHeight="1">
      <c r="A93" s="66"/>
      <c r="B93" s="67"/>
      <c r="C93" s="4" t="s">
        <v>129</v>
      </c>
      <c r="D93" s="31" t="e">
        <f>VLOOKUP(D88,'Your Order'!$A:$O,7,FALSE)</f>
        <v>#N/A</v>
      </c>
      <c r="E93" s="67"/>
      <c r="F93" s="67"/>
      <c r="G93" s="4" t="s">
        <v>129</v>
      </c>
      <c r="H93" s="31" t="e">
        <f>VLOOKUP(H88,'Your Order'!$A:$O,7,FALSE)</f>
        <v>#N/A</v>
      </c>
      <c r="I93" s="70"/>
      <c r="J93" s="71"/>
      <c r="K93" s="4" t="s">
        <v>129</v>
      </c>
      <c r="L93" s="32" t="e">
        <f>VLOOKUP(L88,'Your Order'!$A:$O,7,FALSE)</f>
        <v>#N/A</v>
      </c>
    </row>
    <row r="94" spans="1:12" ht="18.75" customHeight="1">
      <c r="A94" s="66"/>
      <c r="B94" s="67"/>
      <c r="C94" s="4" t="s">
        <v>386</v>
      </c>
      <c r="D94" s="10" t="e">
        <f>VLOOKUP(D88,'Your Order'!$A:$O,8,FALSE)</f>
        <v>#N/A</v>
      </c>
      <c r="E94" s="67"/>
      <c r="F94" s="67"/>
      <c r="G94" s="4" t="s">
        <v>386</v>
      </c>
      <c r="H94" s="10" t="e">
        <f>VLOOKUP(H88,'Your Order'!$A:$O,8,FALSE)</f>
        <v>#N/A</v>
      </c>
      <c r="I94" s="70"/>
      <c r="J94" s="71"/>
      <c r="K94" s="4" t="s">
        <v>386</v>
      </c>
      <c r="L94" s="21" t="e">
        <f>VLOOKUP(L88,'Your Order'!$A:$O,8,FALSE)</f>
        <v>#N/A</v>
      </c>
    </row>
    <row r="95" spans="1:12" ht="18.75" customHeight="1">
      <c r="A95" s="66"/>
      <c r="B95" s="67"/>
      <c r="C95" s="6" t="s">
        <v>11</v>
      </c>
      <c r="D95" s="10" t="e">
        <f>VLOOKUP(D88,'Your Order'!$A:$O,9,FALSE)</f>
        <v>#N/A</v>
      </c>
      <c r="E95" s="67"/>
      <c r="F95" s="67"/>
      <c r="G95" s="6" t="s">
        <v>11</v>
      </c>
      <c r="H95" s="10" t="e">
        <f>VLOOKUP(H88,'Your Order'!$A:$O,9,FALSE)</f>
        <v>#N/A</v>
      </c>
      <c r="I95" s="70"/>
      <c r="J95" s="71"/>
      <c r="K95" s="6" t="s">
        <v>11</v>
      </c>
      <c r="L95" s="21" t="e">
        <f>VLOOKUP(L88,'Your Order'!$A:$O,9,FALSE)</f>
        <v>#N/A</v>
      </c>
    </row>
    <row r="96" spans="1:12" ht="18.75" customHeight="1">
      <c r="A96" s="66"/>
      <c r="B96" s="67"/>
      <c r="C96" s="6" t="s">
        <v>10</v>
      </c>
      <c r="D96" s="10" t="e">
        <f>VLOOKUP(D88,'Your Order'!$A:$O,10,FALSE)</f>
        <v>#N/A</v>
      </c>
      <c r="E96" s="67"/>
      <c r="F96" s="67"/>
      <c r="G96" s="6" t="s">
        <v>10</v>
      </c>
      <c r="H96" s="10" t="e">
        <f>VLOOKUP(H88,'Your Order'!$A:$O,10,FALSE)</f>
        <v>#N/A</v>
      </c>
      <c r="I96" s="70"/>
      <c r="J96" s="71"/>
      <c r="K96" s="6" t="s">
        <v>10</v>
      </c>
      <c r="L96" s="21" t="e">
        <f>VLOOKUP(L88,'Your Order'!$A:$O,10,FALSE)</f>
        <v>#N/A</v>
      </c>
    </row>
    <row r="97" spans="1:12" ht="18.75" customHeight="1" thickBot="1">
      <c r="A97" s="66"/>
      <c r="B97" s="67"/>
      <c r="C97" s="6" t="s">
        <v>12</v>
      </c>
      <c r="D97" s="12" t="e">
        <f>VLOOKUP(D88,'Your Order'!$A:$O,11,FALSE)</f>
        <v>#N/A</v>
      </c>
      <c r="E97" s="67"/>
      <c r="F97" s="67"/>
      <c r="G97" s="6" t="s">
        <v>12</v>
      </c>
      <c r="H97" s="12" t="e">
        <f>VLOOKUP(H88,'Your Order'!$A:$O,11,FALSE)</f>
        <v>#N/A</v>
      </c>
      <c r="I97" s="70"/>
      <c r="J97" s="71"/>
      <c r="K97" s="6" t="s">
        <v>12</v>
      </c>
      <c r="L97" s="19" t="e">
        <f>VLOOKUP(L88,'Your Order'!$A:$O,11,FALSE)</f>
        <v>#N/A</v>
      </c>
    </row>
    <row r="98" spans="1:12" ht="18.75" customHeight="1" thickBot="1">
      <c r="A98" s="66"/>
      <c r="B98" s="67"/>
      <c r="C98" s="59" t="s">
        <v>9</v>
      </c>
      <c r="D98" s="62"/>
      <c r="E98" s="67"/>
      <c r="F98" s="67"/>
      <c r="G98" s="59" t="s">
        <v>9</v>
      </c>
      <c r="H98" s="62"/>
      <c r="I98" s="67"/>
      <c r="J98" s="71"/>
      <c r="K98" s="59" t="s">
        <v>9</v>
      </c>
      <c r="L98" s="62"/>
    </row>
    <row r="99" spans="1:12" ht="18.75" customHeight="1">
      <c r="A99" s="66"/>
      <c r="B99" s="67"/>
      <c r="C99" s="6" t="s">
        <v>4</v>
      </c>
      <c r="D99" s="60" t="e">
        <f>VLOOKUP(D88,'Your Order'!$A:$O,12,FALSE)</f>
        <v>#N/A</v>
      </c>
      <c r="E99" s="67"/>
      <c r="F99" s="67"/>
      <c r="G99" s="6" t="s">
        <v>4</v>
      </c>
      <c r="H99" s="60" t="e">
        <f>VLOOKUP(H88,'Your Order'!$A:$O,12,FALSE)</f>
        <v>#N/A</v>
      </c>
      <c r="I99" s="70"/>
      <c r="J99" s="71"/>
      <c r="K99" s="6" t="s">
        <v>4</v>
      </c>
      <c r="L99" s="61" t="e">
        <f>VLOOKUP(L88,'Your Order'!$A:$O,12,FALSE)</f>
        <v>#N/A</v>
      </c>
    </row>
    <row r="100" spans="1:12" ht="18.75" customHeight="1">
      <c r="A100" s="66"/>
      <c r="B100" s="67"/>
      <c r="C100" s="7" t="s">
        <v>5</v>
      </c>
      <c r="D100" s="8" t="e">
        <f>VLOOKUP(D88,'Your Order'!$A:$O,13,FALSE)</f>
        <v>#N/A</v>
      </c>
      <c r="E100" s="67"/>
      <c r="F100" s="67"/>
      <c r="G100" s="7" t="s">
        <v>5</v>
      </c>
      <c r="H100" s="8" t="e">
        <f>VLOOKUP(H88,'Your Order'!$A:$O,13,FALSE)</f>
        <v>#N/A</v>
      </c>
      <c r="I100" s="70"/>
      <c r="J100" s="71"/>
      <c r="K100" s="7" t="s">
        <v>5</v>
      </c>
      <c r="L100" s="20" t="e">
        <f>VLOOKUP(L88,'Your Order'!$A:$O,13,FALSE)</f>
        <v>#N/A</v>
      </c>
    </row>
    <row r="101" spans="1:12" ht="18.75" customHeight="1">
      <c r="A101" s="1"/>
      <c r="B101" s="2"/>
      <c r="C101" s="2"/>
      <c r="D101" s="2"/>
      <c r="E101" s="2"/>
      <c r="F101" s="2"/>
      <c r="G101" s="2"/>
      <c r="H101" s="2"/>
      <c r="I101" s="48"/>
      <c r="J101" s="48"/>
      <c r="K101" s="2"/>
      <c r="L101" s="18"/>
    </row>
    <row r="102" spans="1:12" ht="18.75" customHeight="1">
      <c r="A102" s="66"/>
      <c r="B102" s="67"/>
      <c r="C102" s="4" t="s">
        <v>0</v>
      </c>
      <c r="D102" s="14"/>
      <c r="E102" s="67"/>
      <c r="F102" s="67"/>
      <c r="G102" s="4" t="s">
        <v>0</v>
      </c>
      <c r="H102" s="14"/>
      <c r="I102" s="70"/>
      <c r="J102" s="71"/>
      <c r="K102" s="4" t="s">
        <v>0</v>
      </c>
      <c r="L102" s="22"/>
    </row>
    <row r="103" spans="1:12" ht="18.75" customHeight="1">
      <c r="A103" s="66"/>
      <c r="B103" s="67"/>
      <c r="C103" s="4" t="s">
        <v>1</v>
      </c>
      <c r="D103" s="8" t="e">
        <f>VLOOKUP(D102,'Your Order'!$A:$O,2,FALSE)</f>
        <v>#N/A</v>
      </c>
      <c r="E103" s="67"/>
      <c r="F103" s="67"/>
      <c r="G103" s="4" t="s">
        <v>1</v>
      </c>
      <c r="H103" s="8" t="e">
        <f>VLOOKUP(H102,'Your Order'!$A:$O,2,FALSE)</f>
        <v>#N/A</v>
      </c>
      <c r="I103" s="70"/>
      <c r="J103" s="71"/>
      <c r="K103" s="4" t="s">
        <v>1</v>
      </c>
      <c r="L103" s="20" t="e">
        <f>VLOOKUP(L102,'Your Order'!$A:$O,2,FALSE)</f>
        <v>#N/A</v>
      </c>
    </row>
    <row r="104" spans="1:12" ht="18.75" customHeight="1">
      <c r="A104" s="66"/>
      <c r="B104" s="67"/>
      <c r="C104" s="4" t="s">
        <v>7</v>
      </c>
      <c r="D104" s="8" t="e">
        <f>VLOOKUP(D102,'Your Order'!$A:$O,3,FALSE)</f>
        <v>#N/A</v>
      </c>
      <c r="E104" s="67"/>
      <c r="F104" s="67"/>
      <c r="G104" s="4" t="s">
        <v>7</v>
      </c>
      <c r="H104" s="8" t="e">
        <f>VLOOKUP(H102,'Your Order'!$A:$O,3,FALSE)</f>
        <v>#N/A</v>
      </c>
      <c r="I104" s="70"/>
      <c r="J104" s="71"/>
      <c r="K104" s="4" t="s">
        <v>7</v>
      </c>
      <c r="L104" s="20" t="e">
        <f>VLOOKUP(L102,'Your Order'!$A:$O,3,FALSE)</f>
        <v>#N/A</v>
      </c>
    </row>
    <row r="105" spans="1:12">
      <c r="A105" s="66"/>
      <c r="B105" s="67"/>
      <c r="C105" s="4" t="s">
        <v>2</v>
      </c>
      <c r="D105" s="8" t="e">
        <f>VLOOKUP(D102,'Your Order'!$A:$O,5,FALSE)</f>
        <v>#N/A</v>
      </c>
      <c r="E105" s="67"/>
      <c r="F105" s="67"/>
      <c r="G105" s="4" t="s">
        <v>2</v>
      </c>
      <c r="H105" s="8" t="e">
        <f>VLOOKUP(H102,'Your Order'!$A:$O,5,FALSE)</f>
        <v>#N/A</v>
      </c>
      <c r="I105" s="70"/>
      <c r="J105" s="71"/>
      <c r="K105" s="4" t="s">
        <v>2</v>
      </c>
      <c r="L105" s="20" t="e">
        <f>VLOOKUP(L102,'Your Order'!$A:$O,5,FALSE)</f>
        <v>#N/A</v>
      </c>
    </row>
    <row r="106" spans="1:12" ht="18.75" customHeight="1">
      <c r="A106" s="66"/>
      <c r="B106" s="67"/>
      <c r="C106" s="4" t="s">
        <v>130</v>
      </c>
      <c r="D106" s="8" t="e">
        <f>VLOOKUP(D102,'Your Order'!$A:$O,6,FALSE)</f>
        <v>#N/A</v>
      </c>
      <c r="E106" s="67"/>
      <c r="F106" s="67"/>
      <c r="G106" s="4" t="s">
        <v>130</v>
      </c>
      <c r="H106" s="8" t="e">
        <f>VLOOKUP(H102,'Your Order'!$A:$O,6,FALSE)</f>
        <v>#N/A</v>
      </c>
      <c r="I106" s="70"/>
      <c r="J106" s="71"/>
      <c r="K106" s="4" t="s">
        <v>130</v>
      </c>
      <c r="L106" s="20" t="e">
        <f>VLOOKUP(L102,'Your Order'!$A:$O,6,FALSE)</f>
        <v>#N/A</v>
      </c>
    </row>
    <row r="107" spans="1:12" ht="18.75" customHeight="1">
      <c r="A107" s="66"/>
      <c r="B107" s="67"/>
      <c r="C107" s="4" t="s">
        <v>129</v>
      </c>
      <c r="D107" s="31" t="e">
        <f>VLOOKUP(D102,'Your Order'!$A:$O,7,FALSE)</f>
        <v>#N/A</v>
      </c>
      <c r="E107" s="67"/>
      <c r="F107" s="67"/>
      <c r="G107" s="4" t="s">
        <v>129</v>
      </c>
      <c r="H107" s="31" t="e">
        <f>VLOOKUP(H102,'Your Order'!$A:$O,7,FALSE)</f>
        <v>#N/A</v>
      </c>
      <c r="I107" s="70"/>
      <c r="J107" s="71"/>
      <c r="K107" s="4" t="s">
        <v>129</v>
      </c>
      <c r="L107" s="32" t="e">
        <f>VLOOKUP(L102,'Your Order'!$A:$O,7,FALSE)</f>
        <v>#N/A</v>
      </c>
    </row>
    <row r="108" spans="1:12" ht="18.75" customHeight="1">
      <c r="A108" s="66"/>
      <c r="B108" s="67"/>
      <c r="C108" s="4" t="s">
        <v>386</v>
      </c>
      <c r="D108" s="10" t="e">
        <f>VLOOKUP(D102,'Your Order'!$A:$O,8,FALSE)</f>
        <v>#N/A</v>
      </c>
      <c r="E108" s="67"/>
      <c r="F108" s="67"/>
      <c r="G108" s="4" t="s">
        <v>386</v>
      </c>
      <c r="H108" s="10" t="e">
        <f>VLOOKUP(H102,'Your Order'!$A:$O,8,FALSE)</f>
        <v>#N/A</v>
      </c>
      <c r="I108" s="70"/>
      <c r="J108" s="71"/>
      <c r="K108" s="4" t="s">
        <v>386</v>
      </c>
      <c r="L108" s="21" t="e">
        <f>VLOOKUP(L102,'Your Order'!$A:$O,8,FALSE)</f>
        <v>#N/A</v>
      </c>
    </row>
    <row r="109" spans="1:12" ht="18.75" customHeight="1">
      <c r="A109" s="66"/>
      <c r="B109" s="67"/>
      <c r="C109" s="6" t="s">
        <v>11</v>
      </c>
      <c r="D109" s="10" t="e">
        <f>VLOOKUP(D102,'Your Order'!$A:$O,9,FALSE)</f>
        <v>#N/A</v>
      </c>
      <c r="E109" s="67"/>
      <c r="F109" s="67"/>
      <c r="G109" s="6" t="s">
        <v>11</v>
      </c>
      <c r="H109" s="10" t="e">
        <f>VLOOKUP(H102,'Your Order'!$A:$O,9,FALSE)</f>
        <v>#N/A</v>
      </c>
      <c r="I109" s="70"/>
      <c r="J109" s="71"/>
      <c r="K109" s="6" t="s">
        <v>11</v>
      </c>
      <c r="L109" s="21" t="e">
        <f>VLOOKUP(L102,'Your Order'!$A:$O,9,FALSE)</f>
        <v>#N/A</v>
      </c>
    </row>
    <row r="110" spans="1:12" ht="18.75" customHeight="1">
      <c r="A110" s="66"/>
      <c r="B110" s="67"/>
      <c r="C110" s="6" t="s">
        <v>10</v>
      </c>
      <c r="D110" s="10" t="e">
        <f>VLOOKUP(D102,'Your Order'!$A:$O,10,FALSE)</f>
        <v>#N/A</v>
      </c>
      <c r="E110" s="67"/>
      <c r="F110" s="67"/>
      <c r="G110" s="6" t="s">
        <v>10</v>
      </c>
      <c r="H110" s="10" t="e">
        <f>VLOOKUP(H102,'Your Order'!$A:$O,10,FALSE)</f>
        <v>#N/A</v>
      </c>
      <c r="I110" s="70"/>
      <c r="J110" s="71"/>
      <c r="K110" s="6" t="s">
        <v>10</v>
      </c>
      <c r="L110" s="21" t="e">
        <f>VLOOKUP(L102,'Your Order'!$A:$O,10,FALSE)</f>
        <v>#N/A</v>
      </c>
    </row>
    <row r="111" spans="1:12" ht="18.75" customHeight="1" thickBot="1">
      <c r="A111" s="66"/>
      <c r="B111" s="67"/>
      <c r="C111" s="6" t="s">
        <v>12</v>
      </c>
      <c r="D111" s="12" t="e">
        <f>VLOOKUP(D102,'Your Order'!$A:$O,11,FALSE)</f>
        <v>#N/A</v>
      </c>
      <c r="E111" s="67"/>
      <c r="F111" s="67"/>
      <c r="G111" s="6" t="s">
        <v>12</v>
      </c>
      <c r="H111" s="12" t="e">
        <f>VLOOKUP(H102,'Your Order'!$A:$O,11,FALSE)</f>
        <v>#N/A</v>
      </c>
      <c r="I111" s="70"/>
      <c r="J111" s="71"/>
      <c r="K111" s="6" t="s">
        <v>12</v>
      </c>
      <c r="L111" s="19" t="e">
        <f>VLOOKUP(L102,'Your Order'!$A:$O,11,FALSE)</f>
        <v>#N/A</v>
      </c>
    </row>
    <row r="112" spans="1:12" ht="18.75" customHeight="1" thickBot="1">
      <c r="A112" s="66"/>
      <c r="B112" s="67"/>
      <c r="C112" s="59" t="s">
        <v>9</v>
      </c>
      <c r="D112" s="62"/>
      <c r="E112" s="67"/>
      <c r="F112" s="67"/>
      <c r="G112" s="59" t="s">
        <v>9</v>
      </c>
      <c r="H112" s="62"/>
      <c r="I112" s="67"/>
      <c r="J112" s="71"/>
      <c r="K112" s="59" t="s">
        <v>9</v>
      </c>
      <c r="L112" s="62"/>
    </row>
    <row r="113" spans="1:12" ht="18.75" customHeight="1">
      <c r="A113" s="66"/>
      <c r="B113" s="67"/>
      <c r="C113" s="6" t="s">
        <v>4</v>
      </c>
      <c r="D113" s="60" t="e">
        <f>VLOOKUP(D102,'Your Order'!$A:$O,12,FALSE)</f>
        <v>#N/A</v>
      </c>
      <c r="E113" s="67"/>
      <c r="F113" s="67"/>
      <c r="G113" s="6" t="s">
        <v>4</v>
      </c>
      <c r="H113" s="60" t="e">
        <f>VLOOKUP(H102,'Your Order'!$A:$O,12,FALSE)</f>
        <v>#N/A</v>
      </c>
      <c r="I113" s="70"/>
      <c r="J113" s="71"/>
      <c r="K113" s="6" t="s">
        <v>4</v>
      </c>
      <c r="L113" s="61" t="e">
        <f>VLOOKUP(L102,'Your Order'!$A:$O,12,FALSE)</f>
        <v>#N/A</v>
      </c>
    </row>
    <row r="114" spans="1:12" ht="18.75" customHeight="1" thickBot="1">
      <c r="A114" s="68"/>
      <c r="B114" s="69"/>
      <c r="C114" s="15" t="s">
        <v>5</v>
      </c>
      <c r="D114" s="8" t="e">
        <f>VLOOKUP(D102,'Your Order'!$A:$O,13,FALSE)</f>
        <v>#N/A</v>
      </c>
      <c r="E114" s="69"/>
      <c r="F114" s="69"/>
      <c r="G114" s="15" t="s">
        <v>5</v>
      </c>
      <c r="H114" s="8" t="e">
        <f>VLOOKUP(H102,'Your Order'!$A:$O,13,FALSE)</f>
        <v>#N/A</v>
      </c>
      <c r="I114" s="72"/>
      <c r="J114" s="73"/>
      <c r="K114" s="15" t="s">
        <v>5</v>
      </c>
      <c r="L114" s="20" t="e">
        <f>VLOOKUP(L102,'Your Order'!$A:$O,13,FALSE)</f>
        <v>#N/A</v>
      </c>
    </row>
    <row r="115" spans="1:12" ht="37.5" customHeight="1" thickTop="1">
      <c r="A115" s="77"/>
      <c r="B115" s="78"/>
      <c r="C115" s="78"/>
      <c r="D115" s="78"/>
      <c r="E115" s="78"/>
      <c r="F115" s="78"/>
      <c r="G115" s="78"/>
      <c r="H115" s="78"/>
      <c r="I115" s="78"/>
      <c r="J115" s="78"/>
      <c r="K115" s="78"/>
      <c r="L115" s="79"/>
    </row>
    <row r="116" spans="1:12" ht="18.75" customHeight="1">
      <c r="A116" s="1"/>
      <c r="B116" s="2"/>
      <c r="C116" s="2"/>
      <c r="D116" s="2"/>
      <c r="E116" s="2"/>
      <c r="F116" s="2"/>
      <c r="G116" s="2"/>
      <c r="H116" s="2"/>
      <c r="I116" s="48"/>
      <c r="J116" s="48"/>
      <c r="K116" s="2"/>
      <c r="L116" s="18"/>
    </row>
    <row r="117" spans="1:12" ht="18.75" customHeight="1">
      <c r="A117" s="66"/>
      <c r="B117" s="67"/>
      <c r="C117" s="4" t="s">
        <v>0</v>
      </c>
      <c r="D117" s="14"/>
      <c r="E117" s="67"/>
      <c r="F117" s="67"/>
      <c r="G117" s="4" t="s">
        <v>0</v>
      </c>
      <c r="H117" s="14"/>
      <c r="I117" s="70"/>
      <c r="J117" s="71"/>
      <c r="K117" s="4" t="s">
        <v>0</v>
      </c>
      <c r="L117" s="22"/>
    </row>
    <row r="118" spans="1:12" ht="18.75" customHeight="1">
      <c r="A118" s="66"/>
      <c r="B118" s="67"/>
      <c r="C118" s="4" t="s">
        <v>1</v>
      </c>
      <c r="D118" s="8" t="e">
        <f>VLOOKUP(D117,'Your Order'!$A:$O,2,FALSE)</f>
        <v>#N/A</v>
      </c>
      <c r="E118" s="67"/>
      <c r="F118" s="67"/>
      <c r="G118" s="4" t="s">
        <v>1</v>
      </c>
      <c r="H118" s="8" t="e">
        <f>VLOOKUP(H117,'Your Order'!$A:$O,2,FALSE)</f>
        <v>#N/A</v>
      </c>
      <c r="I118" s="70"/>
      <c r="J118" s="71"/>
      <c r="K118" s="4" t="s">
        <v>1</v>
      </c>
      <c r="L118" s="20" t="e">
        <f>VLOOKUP(L117,'Your Order'!$A:$O,2,FALSE)</f>
        <v>#N/A</v>
      </c>
    </row>
    <row r="119" spans="1:12" ht="18.75" customHeight="1">
      <c r="A119" s="66"/>
      <c r="B119" s="67"/>
      <c r="C119" s="4" t="s">
        <v>7</v>
      </c>
      <c r="D119" s="8" t="e">
        <f>VLOOKUP(D117,'Your Order'!$A:$O,3,FALSE)</f>
        <v>#N/A</v>
      </c>
      <c r="E119" s="67"/>
      <c r="F119" s="67"/>
      <c r="G119" s="4" t="s">
        <v>7</v>
      </c>
      <c r="H119" s="8" t="e">
        <f>VLOOKUP(H117,'Your Order'!$A:$O,3,FALSE)</f>
        <v>#N/A</v>
      </c>
      <c r="I119" s="70"/>
      <c r="J119" s="71"/>
      <c r="K119" s="4" t="s">
        <v>7</v>
      </c>
      <c r="L119" s="20" t="e">
        <f>VLOOKUP(L117,'Your Order'!$A:$O,3,FALSE)</f>
        <v>#N/A</v>
      </c>
    </row>
    <row r="120" spans="1:12">
      <c r="A120" s="66"/>
      <c r="B120" s="67"/>
      <c r="C120" s="4" t="s">
        <v>2</v>
      </c>
      <c r="D120" s="8" t="e">
        <f>VLOOKUP(D117,'Your Order'!$A:$O,5,FALSE)</f>
        <v>#N/A</v>
      </c>
      <c r="E120" s="67"/>
      <c r="F120" s="67"/>
      <c r="G120" s="4" t="s">
        <v>2</v>
      </c>
      <c r="H120" s="8" t="e">
        <f>VLOOKUP(H117,'Your Order'!$A:$O,5,FALSE)</f>
        <v>#N/A</v>
      </c>
      <c r="I120" s="70"/>
      <c r="J120" s="71"/>
      <c r="K120" s="4" t="s">
        <v>2</v>
      </c>
      <c r="L120" s="20" t="e">
        <f>VLOOKUP(L117,'Your Order'!$A:$O,5,FALSE)</f>
        <v>#N/A</v>
      </c>
    </row>
    <row r="121" spans="1:12" ht="18.75" customHeight="1">
      <c r="A121" s="66"/>
      <c r="B121" s="67"/>
      <c r="C121" s="4" t="s">
        <v>130</v>
      </c>
      <c r="D121" s="8" t="e">
        <f>VLOOKUP(D117,'Your Order'!$A:$O,6,FALSE)</f>
        <v>#N/A</v>
      </c>
      <c r="E121" s="67"/>
      <c r="F121" s="67"/>
      <c r="G121" s="4" t="s">
        <v>130</v>
      </c>
      <c r="H121" s="8" t="e">
        <f>VLOOKUP(H117,'Your Order'!$A:$O,6,FALSE)</f>
        <v>#N/A</v>
      </c>
      <c r="I121" s="70"/>
      <c r="J121" s="71"/>
      <c r="K121" s="4" t="s">
        <v>130</v>
      </c>
      <c r="L121" s="20" t="e">
        <f>VLOOKUP(L117,'Your Order'!$A:$O,6,FALSE)</f>
        <v>#N/A</v>
      </c>
    </row>
    <row r="122" spans="1:12" ht="18.75" customHeight="1">
      <c r="A122" s="66"/>
      <c r="B122" s="67"/>
      <c r="C122" s="4" t="s">
        <v>129</v>
      </c>
      <c r="D122" s="31" t="e">
        <f>VLOOKUP(D117,'Your Order'!$A:$O,7,FALSE)</f>
        <v>#N/A</v>
      </c>
      <c r="E122" s="67"/>
      <c r="F122" s="67"/>
      <c r="G122" s="4" t="s">
        <v>129</v>
      </c>
      <c r="H122" s="31" t="e">
        <f>VLOOKUP(H117,'Your Order'!$A:$O,7,FALSE)</f>
        <v>#N/A</v>
      </c>
      <c r="I122" s="70"/>
      <c r="J122" s="71"/>
      <c r="K122" s="4" t="s">
        <v>129</v>
      </c>
      <c r="L122" s="32" t="e">
        <f>VLOOKUP(L117,'Your Order'!$A:$O,7,FALSE)</f>
        <v>#N/A</v>
      </c>
    </row>
    <row r="123" spans="1:12" ht="18.75" customHeight="1">
      <c r="A123" s="66"/>
      <c r="B123" s="67"/>
      <c r="C123" s="4" t="s">
        <v>386</v>
      </c>
      <c r="D123" s="10" t="e">
        <f>VLOOKUP(D117,'Your Order'!$A:$O,8,FALSE)</f>
        <v>#N/A</v>
      </c>
      <c r="E123" s="67"/>
      <c r="F123" s="67"/>
      <c r="G123" s="4" t="s">
        <v>386</v>
      </c>
      <c r="H123" s="10" t="e">
        <f>VLOOKUP(H117,'Your Order'!$A:$O,8,FALSE)</f>
        <v>#N/A</v>
      </c>
      <c r="I123" s="70"/>
      <c r="J123" s="71"/>
      <c r="K123" s="4" t="s">
        <v>386</v>
      </c>
      <c r="L123" s="21" t="e">
        <f>VLOOKUP(L117,'Your Order'!$A:$O,8,FALSE)</f>
        <v>#N/A</v>
      </c>
    </row>
    <row r="124" spans="1:12" ht="18.75" customHeight="1">
      <c r="A124" s="66"/>
      <c r="B124" s="67"/>
      <c r="C124" s="6" t="s">
        <v>11</v>
      </c>
      <c r="D124" s="10" t="e">
        <f>VLOOKUP(D117,'Your Order'!$A:$O,9,FALSE)</f>
        <v>#N/A</v>
      </c>
      <c r="E124" s="67"/>
      <c r="F124" s="67"/>
      <c r="G124" s="6" t="s">
        <v>11</v>
      </c>
      <c r="H124" s="10" t="e">
        <f>VLOOKUP(H117,'Your Order'!$A:$O,9,FALSE)</f>
        <v>#N/A</v>
      </c>
      <c r="I124" s="70"/>
      <c r="J124" s="71"/>
      <c r="K124" s="6" t="s">
        <v>11</v>
      </c>
      <c r="L124" s="21" t="e">
        <f>VLOOKUP(L117,'Your Order'!$A:$O,9,FALSE)</f>
        <v>#N/A</v>
      </c>
    </row>
    <row r="125" spans="1:12" ht="18.75" customHeight="1">
      <c r="A125" s="66"/>
      <c r="B125" s="67"/>
      <c r="C125" s="6" t="s">
        <v>10</v>
      </c>
      <c r="D125" s="10" t="e">
        <f>VLOOKUP(D117,'Your Order'!$A:$O,10,FALSE)</f>
        <v>#N/A</v>
      </c>
      <c r="E125" s="67"/>
      <c r="F125" s="67"/>
      <c r="G125" s="6" t="s">
        <v>10</v>
      </c>
      <c r="H125" s="10" t="e">
        <f>VLOOKUP(H117,'Your Order'!$A:$O,10,FALSE)</f>
        <v>#N/A</v>
      </c>
      <c r="I125" s="70"/>
      <c r="J125" s="71"/>
      <c r="K125" s="6" t="s">
        <v>10</v>
      </c>
      <c r="L125" s="21" t="e">
        <f>VLOOKUP(L117,'Your Order'!$A:$O,10,FALSE)</f>
        <v>#N/A</v>
      </c>
    </row>
    <row r="126" spans="1:12" ht="18.75" customHeight="1" thickBot="1">
      <c r="A126" s="66"/>
      <c r="B126" s="67"/>
      <c r="C126" s="6" t="s">
        <v>12</v>
      </c>
      <c r="D126" s="12" t="e">
        <f>VLOOKUP(D117,'Your Order'!$A:$O,11,FALSE)</f>
        <v>#N/A</v>
      </c>
      <c r="E126" s="67"/>
      <c r="F126" s="67"/>
      <c r="G126" s="6" t="s">
        <v>12</v>
      </c>
      <c r="H126" s="12" t="e">
        <f>VLOOKUP(H117,'Your Order'!$A:$O,11,FALSE)</f>
        <v>#N/A</v>
      </c>
      <c r="I126" s="70"/>
      <c r="J126" s="71"/>
      <c r="K126" s="6" t="s">
        <v>12</v>
      </c>
      <c r="L126" s="19" t="e">
        <f>VLOOKUP(L117,'Your Order'!$A:$O,11,FALSE)</f>
        <v>#N/A</v>
      </c>
    </row>
    <row r="127" spans="1:12" ht="18.75" customHeight="1" thickBot="1">
      <c r="A127" s="66"/>
      <c r="B127" s="67"/>
      <c r="C127" s="59" t="s">
        <v>9</v>
      </c>
      <c r="D127" s="62"/>
      <c r="E127" s="67"/>
      <c r="F127" s="67"/>
      <c r="G127" s="59" t="s">
        <v>9</v>
      </c>
      <c r="H127" s="62"/>
      <c r="I127" s="67"/>
      <c r="J127" s="71"/>
      <c r="K127" s="59" t="s">
        <v>9</v>
      </c>
      <c r="L127" s="62"/>
    </row>
    <row r="128" spans="1:12" ht="18.75" customHeight="1">
      <c r="A128" s="66"/>
      <c r="B128" s="67"/>
      <c r="C128" s="6" t="s">
        <v>4</v>
      </c>
      <c r="D128" s="60" t="e">
        <f>VLOOKUP(D117,'Your Order'!$A:$O,12,FALSE)</f>
        <v>#N/A</v>
      </c>
      <c r="E128" s="67"/>
      <c r="F128" s="67"/>
      <c r="G128" s="6" t="s">
        <v>4</v>
      </c>
      <c r="H128" s="60" t="e">
        <f>VLOOKUP(H117,'Your Order'!$A:$O,12,FALSE)</f>
        <v>#N/A</v>
      </c>
      <c r="I128" s="70"/>
      <c r="J128" s="71"/>
      <c r="K128" s="6" t="s">
        <v>4</v>
      </c>
      <c r="L128" s="61" t="e">
        <f>VLOOKUP(L117,'Your Order'!$A:$O,12,FALSE)</f>
        <v>#N/A</v>
      </c>
    </row>
    <row r="129" spans="1:12" ht="18.75" customHeight="1">
      <c r="A129" s="66"/>
      <c r="B129" s="67"/>
      <c r="C129" s="7" t="s">
        <v>5</v>
      </c>
      <c r="D129" s="8" t="e">
        <f>VLOOKUP(D117,'Your Order'!$A:$O,13,FALSE)</f>
        <v>#N/A</v>
      </c>
      <c r="E129" s="67"/>
      <c r="F129" s="67"/>
      <c r="G129" s="7" t="s">
        <v>5</v>
      </c>
      <c r="H129" s="8" t="e">
        <f>VLOOKUP(H117,'Your Order'!$A:$O,13,FALSE)</f>
        <v>#N/A</v>
      </c>
      <c r="I129" s="70"/>
      <c r="J129" s="71"/>
      <c r="K129" s="7" t="s">
        <v>5</v>
      </c>
      <c r="L129" s="20" t="e">
        <f>VLOOKUP(L117,'Your Order'!$A:$O,13,FALSE)</f>
        <v>#N/A</v>
      </c>
    </row>
    <row r="130" spans="1:12" ht="18.75" customHeight="1">
      <c r="A130" s="1"/>
      <c r="B130" s="2"/>
      <c r="C130" s="2"/>
      <c r="D130" s="2"/>
      <c r="E130" s="2"/>
      <c r="F130" s="2"/>
      <c r="G130" s="2"/>
      <c r="H130" s="2"/>
      <c r="I130" s="48"/>
      <c r="J130" s="48"/>
      <c r="K130" s="2"/>
      <c r="L130" s="18"/>
    </row>
    <row r="131" spans="1:12" ht="18.75" customHeight="1">
      <c r="A131" s="66"/>
      <c r="B131" s="67"/>
      <c r="C131" s="4" t="s">
        <v>0</v>
      </c>
      <c r="D131" s="14"/>
      <c r="E131" s="67"/>
      <c r="F131" s="67"/>
      <c r="G131" s="4" t="s">
        <v>0</v>
      </c>
      <c r="H131" s="14"/>
      <c r="I131" s="70"/>
      <c r="J131" s="71"/>
      <c r="K131" s="4" t="s">
        <v>0</v>
      </c>
      <c r="L131" s="22"/>
    </row>
    <row r="132" spans="1:12" ht="18.75" customHeight="1">
      <c r="A132" s="66"/>
      <c r="B132" s="67"/>
      <c r="C132" s="4" t="s">
        <v>1</v>
      </c>
      <c r="D132" s="8" t="e">
        <f>VLOOKUP(D131,'Your Order'!$A:$O,2,FALSE)</f>
        <v>#N/A</v>
      </c>
      <c r="E132" s="67"/>
      <c r="F132" s="67"/>
      <c r="G132" s="4" t="s">
        <v>1</v>
      </c>
      <c r="H132" s="8" t="e">
        <f>VLOOKUP(H131,'Your Order'!$A:$O,2,FALSE)</f>
        <v>#N/A</v>
      </c>
      <c r="I132" s="70"/>
      <c r="J132" s="71"/>
      <c r="K132" s="4" t="s">
        <v>1</v>
      </c>
      <c r="L132" s="20" t="e">
        <f>VLOOKUP(L131,'Your Order'!$A:$O,2,FALSE)</f>
        <v>#N/A</v>
      </c>
    </row>
    <row r="133" spans="1:12" ht="18.75" customHeight="1">
      <c r="A133" s="66"/>
      <c r="B133" s="67"/>
      <c r="C133" s="4" t="s">
        <v>7</v>
      </c>
      <c r="D133" s="8" t="e">
        <f>VLOOKUP(D131,'Your Order'!$A:$O,3,FALSE)</f>
        <v>#N/A</v>
      </c>
      <c r="E133" s="67"/>
      <c r="F133" s="67"/>
      <c r="G133" s="4" t="s">
        <v>7</v>
      </c>
      <c r="H133" s="8" t="e">
        <f>VLOOKUP(H131,'Your Order'!$A:$O,3,FALSE)</f>
        <v>#N/A</v>
      </c>
      <c r="I133" s="70"/>
      <c r="J133" s="71"/>
      <c r="K133" s="4" t="s">
        <v>7</v>
      </c>
      <c r="L133" s="20" t="e">
        <f>VLOOKUP(L131,'Your Order'!$A:$O,3,FALSE)</f>
        <v>#N/A</v>
      </c>
    </row>
    <row r="134" spans="1:12">
      <c r="A134" s="66"/>
      <c r="B134" s="67"/>
      <c r="C134" s="4" t="s">
        <v>2</v>
      </c>
      <c r="D134" s="8" t="e">
        <f>VLOOKUP(D131,'Your Order'!$A:$O,5,FALSE)</f>
        <v>#N/A</v>
      </c>
      <c r="E134" s="67"/>
      <c r="F134" s="67"/>
      <c r="G134" s="4" t="s">
        <v>2</v>
      </c>
      <c r="H134" s="8" t="e">
        <f>VLOOKUP(H131,'Your Order'!$A:$O,5,FALSE)</f>
        <v>#N/A</v>
      </c>
      <c r="I134" s="70"/>
      <c r="J134" s="71"/>
      <c r="K134" s="4" t="s">
        <v>2</v>
      </c>
      <c r="L134" s="20" t="e">
        <f>VLOOKUP(L131,'Your Order'!$A:$O,5,FALSE)</f>
        <v>#N/A</v>
      </c>
    </row>
    <row r="135" spans="1:12" ht="18.75" customHeight="1">
      <c r="A135" s="66"/>
      <c r="B135" s="67"/>
      <c r="C135" s="4" t="s">
        <v>130</v>
      </c>
      <c r="D135" s="8" t="e">
        <f>VLOOKUP(D131,'Your Order'!$A:$O,6,FALSE)</f>
        <v>#N/A</v>
      </c>
      <c r="E135" s="67"/>
      <c r="F135" s="67"/>
      <c r="G135" s="4" t="s">
        <v>130</v>
      </c>
      <c r="H135" s="8" t="e">
        <f>VLOOKUP(H131,'Your Order'!$A:$O,6,FALSE)</f>
        <v>#N/A</v>
      </c>
      <c r="I135" s="70"/>
      <c r="J135" s="71"/>
      <c r="K135" s="4" t="s">
        <v>130</v>
      </c>
      <c r="L135" s="20" t="e">
        <f>VLOOKUP(L131,'Your Order'!$A:$O,6,FALSE)</f>
        <v>#N/A</v>
      </c>
    </row>
    <row r="136" spans="1:12" ht="18.75" customHeight="1">
      <c r="A136" s="66"/>
      <c r="B136" s="67"/>
      <c r="C136" s="4" t="s">
        <v>129</v>
      </c>
      <c r="D136" s="31" t="e">
        <f>VLOOKUP(D131,'Your Order'!$A:$O,7,FALSE)</f>
        <v>#N/A</v>
      </c>
      <c r="E136" s="67"/>
      <c r="F136" s="67"/>
      <c r="G136" s="4" t="s">
        <v>129</v>
      </c>
      <c r="H136" s="31" t="e">
        <f>VLOOKUP(H131,'Your Order'!$A:$O,7,FALSE)</f>
        <v>#N/A</v>
      </c>
      <c r="I136" s="70"/>
      <c r="J136" s="71"/>
      <c r="K136" s="4" t="s">
        <v>129</v>
      </c>
      <c r="L136" s="32" t="e">
        <f>VLOOKUP(L131,'Your Order'!$A:$O,7,FALSE)</f>
        <v>#N/A</v>
      </c>
    </row>
    <row r="137" spans="1:12" ht="18.75" customHeight="1">
      <c r="A137" s="66"/>
      <c r="B137" s="67"/>
      <c r="C137" s="4" t="s">
        <v>386</v>
      </c>
      <c r="D137" s="10" t="e">
        <f>VLOOKUP(D131,'Your Order'!$A:$O,8,FALSE)</f>
        <v>#N/A</v>
      </c>
      <c r="E137" s="67"/>
      <c r="F137" s="67"/>
      <c r="G137" s="4" t="s">
        <v>386</v>
      </c>
      <c r="H137" s="10" t="e">
        <f>VLOOKUP(H131,'Your Order'!$A:$O,8,FALSE)</f>
        <v>#N/A</v>
      </c>
      <c r="I137" s="70"/>
      <c r="J137" s="71"/>
      <c r="K137" s="4" t="s">
        <v>386</v>
      </c>
      <c r="L137" s="21" t="e">
        <f>VLOOKUP(L131,'Your Order'!$A:$O,8,FALSE)</f>
        <v>#N/A</v>
      </c>
    </row>
    <row r="138" spans="1:12" ht="18.75" customHeight="1">
      <c r="A138" s="66"/>
      <c r="B138" s="67"/>
      <c r="C138" s="6" t="s">
        <v>11</v>
      </c>
      <c r="D138" s="10" t="e">
        <f>VLOOKUP(D131,'Your Order'!$A:$O,9,FALSE)</f>
        <v>#N/A</v>
      </c>
      <c r="E138" s="67"/>
      <c r="F138" s="67"/>
      <c r="G138" s="6" t="s">
        <v>11</v>
      </c>
      <c r="H138" s="10" t="e">
        <f>VLOOKUP(H131,'Your Order'!$A:$O,9,FALSE)</f>
        <v>#N/A</v>
      </c>
      <c r="I138" s="70"/>
      <c r="J138" s="71"/>
      <c r="K138" s="6" t="s">
        <v>11</v>
      </c>
      <c r="L138" s="21" t="e">
        <f>VLOOKUP(L131,'Your Order'!$A:$O,9,FALSE)</f>
        <v>#N/A</v>
      </c>
    </row>
    <row r="139" spans="1:12" ht="18.75" customHeight="1">
      <c r="A139" s="66"/>
      <c r="B139" s="67"/>
      <c r="C139" s="6" t="s">
        <v>10</v>
      </c>
      <c r="D139" s="10" t="e">
        <f>VLOOKUP(D131,'Your Order'!$A:$O,10,FALSE)</f>
        <v>#N/A</v>
      </c>
      <c r="E139" s="67"/>
      <c r="F139" s="67"/>
      <c r="G139" s="6" t="s">
        <v>10</v>
      </c>
      <c r="H139" s="10" t="e">
        <f>VLOOKUP(H131,'Your Order'!$A:$O,10,FALSE)</f>
        <v>#N/A</v>
      </c>
      <c r="I139" s="70"/>
      <c r="J139" s="71"/>
      <c r="K139" s="6" t="s">
        <v>10</v>
      </c>
      <c r="L139" s="21" t="e">
        <f>VLOOKUP(L131,'Your Order'!$A:$O,10,FALSE)</f>
        <v>#N/A</v>
      </c>
    </row>
    <row r="140" spans="1:12" ht="18.75" customHeight="1" thickBot="1">
      <c r="A140" s="66"/>
      <c r="B140" s="67"/>
      <c r="C140" s="6" t="s">
        <v>12</v>
      </c>
      <c r="D140" s="12" t="e">
        <f>VLOOKUP(D131,'Your Order'!$A:$O,11,FALSE)</f>
        <v>#N/A</v>
      </c>
      <c r="E140" s="67"/>
      <c r="F140" s="67"/>
      <c r="G140" s="6" t="s">
        <v>12</v>
      </c>
      <c r="H140" s="12" t="e">
        <f>VLOOKUP(H131,'Your Order'!$A:$O,11,FALSE)</f>
        <v>#N/A</v>
      </c>
      <c r="I140" s="70"/>
      <c r="J140" s="71"/>
      <c r="K140" s="6" t="s">
        <v>12</v>
      </c>
      <c r="L140" s="19" t="e">
        <f>VLOOKUP(L131,'Your Order'!$A:$O,11,FALSE)</f>
        <v>#N/A</v>
      </c>
    </row>
    <row r="141" spans="1:12" ht="18.75" customHeight="1" thickBot="1">
      <c r="A141" s="66"/>
      <c r="B141" s="67"/>
      <c r="C141" s="59" t="s">
        <v>9</v>
      </c>
      <c r="D141" s="62"/>
      <c r="E141" s="67"/>
      <c r="F141" s="67"/>
      <c r="G141" s="59" t="s">
        <v>9</v>
      </c>
      <c r="H141" s="62"/>
      <c r="I141" s="67"/>
      <c r="J141" s="71"/>
      <c r="K141" s="59" t="s">
        <v>9</v>
      </c>
      <c r="L141" s="62"/>
    </row>
    <row r="142" spans="1:12" ht="18.75" customHeight="1">
      <c r="A142" s="66"/>
      <c r="B142" s="67"/>
      <c r="C142" s="6" t="s">
        <v>4</v>
      </c>
      <c r="D142" s="60" t="e">
        <f>VLOOKUP(D131,'Your Order'!$A:$O,12,FALSE)</f>
        <v>#N/A</v>
      </c>
      <c r="E142" s="67"/>
      <c r="F142" s="67"/>
      <c r="G142" s="6" t="s">
        <v>4</v>
      </c>
      <c r="H142" s="60" t="e">
        <f>VLOOKUP(H131,'Your Order'!$A:$O,12,FALSE)</f>
        <v>#N/A</v>
      </c>
      <c r="I142" s="70"/>
      <c r="J142" s="71"/>
      <c r="K142" s="6" t="s">
        <v>4</v>
      </c>
      <c r="L142" s="61" t="e">
        <f>VLOOKUP(L131,'Your Order'!$A:$O,12,FALSE)</f>
        <v>#N/A</v>
      </c>
    </row>
    <row r="143" spans="1:12" ht="18.75" customHeight="1">
      <c r="A143" s="66"/>
      <c r="B143" s="67"/>
      <c r="C143" s="7" t="s">
        <v>5</v>
      </c>
      <c r="D143" s="8" t="e">
        <f>VLOOKUP(D131,'Your Order'!$A:$O,13,FALSE)</f>
        <v>#N/A</v>
      </c>
      <c r="E143" s="67"/>
      <c r="F143" s="67"/>
      <c r="G143" s="7" t="s">
        <v>5</v>
      </c>
      <c r="H143" s="8" t="e">
        <f>VLOOKUP(H131,'Your Order'!$A:$O,13,FALSE)</f>
        <v>#N/A</v>
      </c>
      <c r="I143" s="70"/>
      <c r="J143" s="71"/>
      <c r="K143" s="7" t="s">
        <v>5</v>
      </c>
      <c r="L143" s="20" t="e">
        <f>VLOOKUP(L131,'Your Order'!$A:$O,13,FALSE)</f>
        <v>#N/A</v>
      </c>
    </row>
    <row r="144" spans="1:12" ht="18.75" customHeight="1">
      <c r="A144" s="1"/>
      <c r="B144" s="2"/>
      <c r="C144" s="2"/>
      <c r="D144" s="2"/>
      <c r="E144" s="2"/>
      <c r="F144" s="2"/>
      <c r="G144" s="2"/>
      <c r="H144" s="2"/>
      <c r="I144" s="48"/>
      <c r="J144" s="48"/>
      <c r="K144" s="2"/>
      <c r="L144" s="18"/>
    </row>
    <row r="145" spans="1:12" ht="18.75" customHeight="1">
      <c r="A145" s="66"/>
      <c r="B145" s="67"/>
      <c r="C145" s="4" t="s">
        <v>0</v>
      </c>
      <c r="D145" s="14"/>
      <c r="E145" s="67"/>
      <c r="F145" s="67"/>
      <c r="G145" s="4" t="s">
        <v>0</v>
      </c>
      <c r="H145" s="14"/>
      <c r="I145" s="70"/>
      <c r="J145" s="71"/>
      <c r="K145" s="4" t="s">
        <v>0</v>
      </c>
      <c r="L145" s="22"/>
    </row>
    <row r="146" spans="1:12" ht="18.75" customHeight="1">
      <c r="A146" s="66"/>
      <c r="B146" s="67"/>
      <c r="C146" s="4" t="s">
        <v>1</v>
      </c>
      <c r="D146" s="8" t="e">
        <f>VLOOKUP(D145,'Your Order'!$A:$O,2,FALSE)</f>
        <v>#N/A</v>
      </c>
      <c r="E146" s="67"/>
      <c r="F146" s="67"/>
      <c r="G146" s="4" t="s">
        <v>1</v>
      </c>
      <c r="H146" s="8" t="e">
        <f>VLOOKUP(H145,'Your Order'!$A:$O,2,FALSE)</f>
        <v>#N/A</v>
      </c>
      <c r="I146" s="70"/>
      <c r="J146" s="71"/>
      <c r="K146" s="4" t="s">
        <v>1</v>
      </c>
      <c r="L146" s="20" t="e">
        <f>VLOOKUP(L145,'Your Order'!$A:$O,2,FALSE)</f>
        <v>#N/A</v>
      </c>
    </row>
    <row r="147" spans="1:12" ht="18.75" customHeight="1">
      <c r="A147" s="66"/>
      <c r="B147" s="67"/>
      <c r="C147" s="4" t="s">
        <v>7</v>
      </c>
      <c r="D147" s="8" t="e">
        <f>VLOOKUP(D145,'Your Order'!$A:$O,3,FALSE)</f>
        <v>#N/A</v>
      </c>
      <c r="E147" s="67"/>
      <c r="F147" s="67"/>
      <c r="G147" s="4" t="s">
        <v>7</v>
      </c>
      <c r="H147" s="8" t="e">
        <f>VLOOKUP(H145,'Your Order'!$A:$O,3,FALSE)</f>
        <v>#N/A</v>
      </c>
      <c r="I147" s="70"/>
      <c r="J147" s="71"/>
      <c r="K147" s="4" t="s">
        <v>7</v>
      </c>
      <c r="L147" s="20" t="e">
        <f>VLOOKUP(L145,'Your Order'!$A:$O,3,FALSE)</f>
        <v>#N/A</v>
      </c>
    </row>
    <row r="148" spans="1:12">
      <c r="A148" s="66"/>
      <c r="B148" s="67"/>
      <c r="C148" s="4" t="s">
        <v>2</v>
      </c>
      <c r="D148" s="8" t="e">
        <f>VLOOKUP(D145,'Your Order'!$A:$O,5,FALSE)</f>
        <v>#N/A</v>
      </c>
      <c r="E148" s="67"/>
      <c r="F148" s="67"/>
      <c r="G148" s="4" t="s">
        <v>2</v>
      </c>
      <c r="H148" s="8" t="e">
        <f>VLOOKUP(H145,'Your Order'!$A:$O,5,FALSE)</f>
        <v>#N/A</v>
      </c>
      <c r="I148" s="70"/>
      <c r="J148" s="71"/>
      <c r="K148" s="4" t="s">
        <v>2</v>
      </c>
      <c r="L148" s="20" t="e">
        <f>VLOOKUP(L145,'Your Order'!$A:$O,5,FALSE)</f>
        <v>#N/A</v>
      </c>
    </row>
    <row r="149" spans="1:12" ht="18.75" customHeight="1">
      <c r="A149" s="66"/>
      <c r="B149" s="67"/>
      <c r="C149" s="4" t="s">
        <v>130</v>
      </c>
      <c r="D149" s="8" t="e">
        <f>VLOOKUP(D145,'Your Order'!$A:$O,6,FALSE)</f>
        <v>#N/A</v>
      </c>
      <c r="E149" s="67"/>
      <c r="F149" s="67"/>
      <c r="G149" s="4" t="s">
        <v>130</v>
      </c>
      <c r="H149" s="8" t="e">
        <f>VLOOKUP(H145,'Your Order'!$A:$O,6,FALSE)</f>
        <v>#N/A</v>
      </c>
      <c r="I149" s="70"/>
      <c r="J149" s="71"/>
      <c r="K149" s="4" t="s">
        <v>130</v>
      </c>
      <c r="L149" s="20" t="e">
        <f>VLOOKUP(L145,'Your Order'!$A:$O,6,FALSE)</f>
        <v>#N/A</v>
      </c>
    </row>
    <row r="150" spans="1:12" ht="18.75" customHeight="1">
      <c r="A150" s="66"/>
      <c r="B150" s="67"/>
      <c r="C150" s="4" t="s">
        <v>129</v>
      </c>
      <c r="D150" s="31" t="e">
        <f>VLOOKUP(D145,'Your Order'!$A:$O,7,FALSE)</f>
        <v>#N/A</v>
      </c>
      <c r="E150" s="67"/>
      <c r="F150" s="67"/>
      <c r="G150" s="4" t="s">
        <v>129</v>
      </c>
      <c r="H150" s="31" t="e">
        <f>VLOOKUP(H145,'Your Order'!$A:$O,7,FALSE)</f>
        <v>#N/A</v>
      </c>
      <c r="I150" s="70"/>
      <c r="J150" s="71"/>
      <c r="K150" s="4" t="s">
        <v>129</v>
      </c>
      <c r="L150" s="32" t="e">
        <f>VLOOKUP(L145,'Your Order'!$A:$O,7,FALSE)</f>
        <v>#N/A</v>
      </c>
    </row>
    <row r="151" spans="1:12" ht="18.75" customHeight="1">
      <c r="A151" s="66"/>
      <c r="B151" s="67"/>
      <c r="C151" s="4" t="s">
        <v>386</v>
      </c>
      <c r="D151" s="10" t="e">
        <f>VLOOKUP(D145,'Your Order'!$A:$O,8,FALSE)</f>
        <v>#N/A</v>
      </c>
      <c r="E151" s="67"/>
      <c r="F151" s="67"/>
      <c r="G151" s="4" t="s">
        <v>386</v>
      </c>
      <c r="H151" s="10" t="e">
        <f>VLOOKUP(H145,'Your Order'!$A:$O,8,FALSE)</f>
        <v>#N/A</v>
      </c>
      <c r="I151" s="70"/>
      <c r="J151" s="71"/>
      <c r="K151" s="4" t="s">
        <v>386</v>
      </c>
      <c r="L151" s="21" t="e">
        <f>VLOOKUP(L145,'Your Order'!$A:$O,8,FALSE)</f>
        <v>#N/A</v>
      </c>
    </row>
    <row r="152" spans="1:12" ht="18.75" customHeight="1">
      <c r="A152" s="66"/>
      <c r="B152" s="67"/>
      <c r="C152" s="6" t="s">
        <v>11</v>
      </c>
      <c r="D152" s="10" t="e">
        <f>VLOOKUP(D145,'Your Order'!$A:$O,9,FALSE)</f>
        <v>#N/A</v>
      </c>
      <c r="E152" s="67"/>
      <c r="F152" s="67"/>
      <c r="G152" s="6" t="s">
        <v>11</v>
      </c>
      <c r="H152" s="10" t="e">
        <f>VLOOKUP(H145,'Your Order'!$A:$O,9,FALSE)</f>
        <v>#N/A</v>
      </c>
      <c r="I152" s="70"/>
      <c r="J152" s="71"/>
      <c r="K152" s="6" t="s">
        <v>11</v>
      </c>
      <c r="L152" s="21" t="e">
        <f>VLOOKUP(L145,'Your Order'!$A:$O,9,FALSE)</f>
        <v>#N/A</v>
      </c>
    </row>
    <row r="153" spans="1:12" ht="18.75" customHeight="1">
      <c r="A153" s="66"/>
      <c r="B153" s="67"/>
      <c r="C153" s="6" t="s">
        <v>10</v>
      </c>
      <c r="D153" s="10" t="e">
        <f>VLOOKUP(D145,'Your Order'!$A:$O,10,FALSE)</f>
        <v>#N/A</v>
      </c>
      <c r="E153" s="67"/>
      <c r="F153" s="67"/>
      <c r="G153" s="6" t="s">
        <v>10</v>
      </c>
      <c r="H153" s="10" t="e">
        <f>VLOOKUP(H145,'Your Order'!$A:$O,10,FALSE)</f>
        <v>#N/A</v>
      </c>
      <c r="I153" s="70"/>
      <c r="J153" s="71"/>
      <c r="K153" s="6" t="s">
        <v>10</v>
      </c>
      <c r="L153" s="21" t="e">
        <f>VLOOKUP(L145,'Your Order'!$A:$O,10,FALSE)</f>
        <v>#N/A</v>
      </c>
    </row>
    <row r="154" spans="1:12" ht="18.75" customHeight="1" thickBot="1">
      <c r="A154" s="66"/>
      <c r="B154" s="67"/>
      <c r="C154" s="6" t="s">
        <v>12</v>
      </c>
      <c r="D154" s="12" t="e">
        <f>VLOOKUP(D145,'Your Order'!$A:$O,11,FALSE)</f>
        <v>#N/A</v>
      </c>
      <c r="E154" s="67"/>
      <c r="F154" s="67"/>
      <c r="G154" s="6" t="s">
        <v>12</v>
      </c>
      <c r="H154" s="12" t="e">
        <f>VLOOKUP(H145,'Your Order'!$A:$O,11,FALSE)</f>
        <v>#N/A</v>
      </c>
      <c r="I154" s="70"/>
      <c r="J154" s="71"/>
      <c r="K154" s="6" t="s">
        <v>12</v>
      </c>
      <c r="L154" s="19" t="e">
        <f>VLOOKUP(L145,'Your Order'!$A:$O,11,FALSE)</f>
        <v>#N/A</v>
      </c>
    </row>
    <row r="155" spans="1:12" ht="18.75" customHeight="1" thickBot="1">
      <c r="A155" s="66"/>
      <c r="B155" s="67"/>
      <c r="C155" s="59" t="s">
        <v>9</v>
      </c>
      <c r="D155" s="62"/>
      <c r="E155" s="67"/>
      <c r="F155" s="67"/>
      <c r="G155" s="59" t="s">
        <v>9</v>
      </c>
      <c r="H155" s="62"/>
      <c r="I155" s="67"/>
      <c r="J155" s="71"/>
      <c r="K155" s="59" t="s">
        <v>9</v>
      </c>
      <c r="L155" s="62"/>
    </row>
    <row r="156" spans="1:12" ht="18.75" customHeight="1">
      <c r="A156" s="66"/>
      <c r="B156" s="67"/>
      <c r="C156" s="6" t="s">
        <v>4</v>
      </c>
      <c r="D156" s="60" t="e">
        <f>VLOOKUP(D145,'Your Order'!$A:$O,12,FALSE)</f>
        <v>#N/A</v>
      </c>
      <c r="E156" s="67"/>
      <c r="F156" s="67"/>
      <c r="G156" s="6" t="s">
        <v>4</v>
      </c>
      <c r="H156" s="60" t="e">
        <f>VLOOKUP(H145,'Your Order'!$A:$O,12,FALSE)</f>
        <v>#N/A</v>
      </c>
      <c r="I156" s="70"/>
      <c r="J156" s="71"/>
      <c r="K156" s="6" t="s">
        <v>4</v>
      </c>
      <c r="L156" s="61" t="e">
        <f>VLOOKUP(L145,'Your Order'!$A:$O,12,FALSE)</f>
        <v>#N/A</v>
      </c>
    </row>
    <row r="157" spans="1:12" ht="18.75" customHeight="1">
      <c r="A157" s="66"/>
      <c r="B157" s="67"/>
      <c r="C157" s="36" t="s">
        <v>5</v>
      </c>
      <c r="D157" s="8" t="e">
        <f>VLOOKUP(D145,'Your Order'!$A:$O,13,FALSE)</f>
        <v>#N/A</v>
      </c>
      <c r="E157" s="67"/>
      <c r="F157" s="67"/>
      <c r="G157" s="36" t="s">
        <v>5</v>
      </c>
      <c r="H157" s="8" t="e">
        <f>VLOOKUP(H145,'Your Order'!$A:$O,13,FALSE)</f>
        <v>#N/A</v>
      </c>
      <c r="I157" s="70"/>
      <c r="J157" s="71"/>
      <c r="K157" s="36" t="s">
        <v>5</v>
      </c>
      <c r="L157" s="20" t="e">
        <f>VLOOKUP(L145,'Your Order'!$A:$O,13,FALSE)</f>
        <v>#N/A</v>
      </c>
    </row>
    <row r="158" spans="1:12" ht="18.75" customHeight="1">
      <c r="A158" s="2"/>
      <c r="B158" s="2"/>
      <c r="C158" s="2"/>
      <c r="D158" s="2"/>
      <c r="E158" s="2"/>
      <c r="F158" s="2"/>
      <c r="G158" s="2"/>
      <c r="H158" s="2"/>
      <c r="I158" s="48"/>
      <c r="J158" s="48"/>
      <c r="K158" s="2"/>
      <c r="L158" s="18"/>
    </row>
    <row r="159" spans="1:12" ht="18.75" customHeight="1">
      <c r="A159" s="66"/>
      <c r="B159" s="67"/>
      <c r="C159" s="37" t="s">
        <v>0</v>
      </c>
      <c r="D159" s="14"/>
      <c r="E159" s="67"/>
      <c r="F159" s="67"/>
      <c r="G159" s="37" t="s">
        <v>0</v>
      </c>
      <c r="H159" s="14"/>
      <c r="I159" s="70"/>
      <c r="J159" s="71"/>
      <c r="K159" s="37" t="s">
        <v>0</v>
      </c>
      <c r="L159" s="22"/>
    </row>
    <row r="160" spans="1:12" ht="18.75" customHeight="1">
      <c r="A160" s="66"/>
      <c r="B160" s="67"/>
      <c r="C160" s="4" t="s">
        <v>1</v>
      </c>
      <c r="D160" s="8" t="e">
        <f>VLOOKUP(D159,'Your Order'!$A:$O,2,FALSE)</f>
        <v>#N/A</v>
      </c>
      <c r="E160" s="67"/>
      <c r="F160" s="67"/>
      <c r="G160" s="4" t="s">
        <v>1</v>
      </c>
      <c r="H160" s="8" t="e">
        <f>VLOOKUP(H159,'Your Order'!$A:$O,2,FALSE)</f>
        <v>#N/A</v>
      </c>
      <c r="I160" s="70"/>
      <c r="J160" s="71"/>
      <c r="K160" s="4" t="s">
        <v>1</v>
      </c>
      <c r="L160" s="20" t="e">
        <f>VLOOKUP(L159,'Your Order'!$A:$O,2,FALSE)</f>
        <v>#N/A</v>
      </c>
    </row>
    <row r="161" spans="1:12" ht="18.75" customHeight="1">
      <c r="A161" s="66"/>
      <c r="B161" s="67"/>
      <c r="C161" s="4" t="s">
        <v>7</v>
      </c>
      <c r="D161" s="8" t="e">
        <f>VLOOKUP(D159,'Your Order'!$A:$O,3,FALSE)</f>
        <v>#N/A</v>
      </c>
      <c r="E161" s="67"/>
      <c r="F161" s="67"/>
      <c r="G161" s="4" t="s">
        <v>7</v>
      </c>
      <c r="H161" s="8" t="e">
        <f>VLOOKUP(H159,'Your Order'!$A:$O,3,FALSE)</f>
        <v>#N/A</v>
      </c>
      <c r="I161" s="70"/>
      <c r="J161" s="71"/>
      <c r="K161" s="4" t="s">
        <v>7</v>
      </c>
      <c r="L161" s="20" t="e">
        <f>VLOOKUP(L159,'Your Order'!$A:$O,3,FALSE)</f>
        <v>#N/A</v>
      </c>
    </row>
    <row r="162" spans="1:12">
      <c r="A162" s="66"/>
      <c r="B162" s="67"/>
      <c r="C162" s="4" t="s">
        <v>2</v>
      </c>
      <c r="D162" s="8" t="e">
        <f>VLOOKUP(D159,'Your Order'!$A:$O,5,FALSE)</f>
        <v>#N/A</v>
      </c>
      <c r="E162" s="67"/>
      <c r="F162" s="67"/>
      <c r="G162" s="4" t="s">
        <v>2</v>
      </c>
      <c r="H162" s="8" t="e">
        <f>VLOOKUP(H159,'Your Order'!$A:$O,5,FALSE)</f>
        <v>#N/A</v>
      </c>
      <c r="I162" s="70"/>
      <c r="J162" s="71"/>
      <c r="K162" s="4" t="s">
        <v>2</v>
      </c>
      <c r="L162" s="20" t="e">
        <f>VLOOKUP(L159,'Your Order'!$A:$O,5,FALSE)</f>
        <v>#N/A</v>
      </c>
    </row>
    <row r="163" spans="1:12" ht="18.75" customHeight="1">
      <c r="A163" s="66"/>
      <c r="B163" s="67"/>
      <c r="C163" s="4" t="s">
        <v>130</v>
      </c>
      <c r="D163" s="8" t="e">
        <f>VLOOKUP(D159,'Your Order'!$A:$O,6,FALSE)</f>
        <v>#N/A</v>
      </c>
      <c r="E163" s="67"/>
      <c r="F163" s="67"/>
      <c r="G163" s="4" t="s">
        <v>130</v>
      </c>
      <c r="H163" s="8" t="e">
        <f>VLOOKUP(H159,'Your Order'!$A:$O,6,FALSE)</f>
        <v>#N/A</v>
      </c>
      <c r="I163" s="70"/>
      <c r="J163" s="71"/>
      <c r="K163" s="4" t="s">
        <v>130</v>
      </c>
      <c r="L163" s="20" t="e">
        <f>VLOOKUP(L159,'Your Order'!$A:$O,6,FALSE)</f>
        <v>#N/A</v>
      </c>
    </row>
    <row r="164" spans="1:12" ht="18.75" customHeight="1">
      <c r="A164" s="66"/>
      <c r="B164" s="67"/>
      <c r="C164" s="4" t="s">
        <v>129</v>
      </c>
      <c r="D164" s="31" t="e">
        <f>VLOOKUP(D159,'Your Order'!$A:$O,7,FALSE)</f>
        <v>#N/A</v>
      </c>
      <c r="E164" s="67"/>
      <c r="F164" s="67"/>
      <c r="G164" s="4" t="s">
        <v>129</v>
      </c>
      <c r="H164" s="31" t="e">
        <f>VLOOKUP(H159,'Your Order'!$A:$O,7,FALSE)</f>
        <v>#N/A</v>
      </c>
      <c r="I164" s="70"/>
      <c r="J164" s="71"/>
      <c r="K164" s="4" t="s">
        <v>129</v>
      </c>
      <c r="L164" s="32" t="e">
        <f>VLOOKUP(L159,'Your Order'!$A:$O,7,FALSE)</f>
        <v>#N/A</v>
      </c>
    </row>
    <row r="165" spans="1:12" ht="18.75" customHeight="1">
      <c r="A165" s="66"/>
      <c r="B165" s="67"/>
      <c r="C165" s="4" t="s">
        <v>386</v>
      </c>
      <c r="D165" s="10" t="e">
        <f>VLOOKUP(D159,'Your Order'!$A:$O,8,FALSE)</f>
        <v>#N/A</v>
      </c>
      <c r="E165" s="67"/>
      <c r="F165" s="67"/>
      <c r="G165" s="4" t="s">
        <v>386</v>
      </c>
      <c r="H165" s="10" t="e">
        <f>VLOOKUP(H159,'Your Order'!$A:$O,8,FALSE)</f>
        <v>#N/A</v>
      </c>
      <c r="I165" s="70"/>
      <c r="J165" s="71"/>
      <c r="K165" s="4" t="s">
        <v>386</v>
      </c>
      <c r="L165" s="21" t="e">
        <f>VLOOKUP(L159,'Your Order'!$A:$O,8,FALSE)</f>
        <v>#N/A</v>
      </c>
    </row>
    <row r="166" spans="1:12" ht="18.75" customHeight="1">
      <c r="A166" s="66"/>
      <c r="B166" s="67"/>
      <c r="C166" s="6" t="s">
        <v>11</v>
      </c>
      <c r="D166" s="10" t="e">
        <f>VLOOKUP(D159,'Your Order'!$A:$O,9,FALSE)</f>
        <v>#N/A</v>
      </c>
      <c r="E166" s="67"/>
      <c r="F166" s="67"/>
      <c r="G166" s="6" t="s">
        <v>11</v>
      </c>
      <c r="H166" s="10" t="e">
        <f>VLOOKUP(H159,'Your Order'!$A:$O,9,FALSE)</f>
        <v>#N/A</v>
      </c>
      <c r="I166" s="70"/>
      <c r="J166" s="71"/>
      <c r="K166" s="6" t="s">
        <v>11</v>
      </c>
      <c r="L166" s="21" t="e">
        <f>VLOOKUP(L159,'Your Order'!$A:$O,9,FALSE)</f>
        <v>#N/A</v>
      </c>
    </row>
    <row r="167" spans="1:12" ht="18.75" customHeight="1">
      <c r="A167" s="66"/>
      <c r="B167" s="67"/>
      <c r="C167" s="6" t="s">
        <v>10</v>
      </c>
      <c r="D167" s="10" t="e">
        <f>VLOOKUP(D159,'Your Order'!$A:$O,10,FALSE)</f>
        <v>#N/A</v>
      </c>
      <c r="E167" s="67"/>
      <c r="F167" s="67"/>
      <c r="G167" s="6" t="s">
        <v>10</v>
      </c>
      <c r="H167" s="10" t="e">
        <f>VLOOKUP(H159,'Your Order'!$A:$O,10,FALSE)</f>
        <v>#N/A</v>
      </c>
      <c r="I167" s="70"/>
      <c r="J167" s="71"/>
      <c r="K167" s="6" t="s">
        <v>10</v>
      </c>
      <c r="L167" s="21" t="e">
        <f>VLOOKUP(L159,'Your Order'!$A:$O,10,FALSE)</f>
        <v>#N/A</v>
      </c>
    </row>
    <row r="168" spans="1:12" ht="18.75" customHeight="1" thickBot="1">
      <c r="A168" s="66"/>
      <c r="B168" s="67"/>
      <c r="C168" s="6" t="s">
        <v>12</v>
      </c>
      <c r="D168" s="12" t="e">
        <f>VLOOKUP(D159,'Your Order'!$A:$O,11,FALSE)</f>
        <v>#N/A</v>
      </c>
      <c r="E168" s="67"/>
      <c r="F168" s="67"/>
      <c r="G168" s="6" t="s">
        <v>12</v>
      </c>
      <c r="H168" s="12" t="e">
        <f>VLOOKUP(H159,'Your Order'!$A:$O,11,FALSE)</f>
        <v>#N/A</v>
      </c>
      <c r="I168" s="70"/>
      <c r="J168" s="71"/>
      <c r="K168" s="6" t="s">
        <v>12</v>
      </c>
      <c r="L168" s="19" t="e">
        <f>VLOOKUP(L159,'Your Order'!$A:$O,11,FALSE)</f>
        <v>#N/A</v>
      </c>
    </row>
    <row r="169" spans="1:12" ht="18.75" customHeight="1" thickBot="1">
      <c r="A169" s="66"/>
      <c r="B169" s="67"/>
      <c r="C169" s="59" t="s">
        <v>9</v>
      </c>
      <c r="D169" s="62"/>
      <c r="E169" s="67"/>
      <c r="F169" s="67"/>
      <c r="G169" s="59" t="s">
        <v>9</v>
      </c>
      <c r="H169" s="62"/>
      <c r="I169" s="67"/>
      <c r="J169" s="71"/>
      <c r="K169" s="59" t="s">
        <v>9</v>
      </c>
      <c r="L169" s="62"/>
    </row>
    <row r="170" spans="1:12" ht="18.75" customHeight="1">
      <c r="A170" s="66"/>
      <c r="B170" s="67"/>
      <c r="C170" s="6" t="s">
        <v>4</v>
      </c>
      <c r="D170" s="60" t="e">
        <f>VLOOKUP(D159,'Your Order'!$A:$O,12,FALSE)</f>
        <v>#N/A</v>
      </c>
      <c r="E170" s="67"/>
      <c r="F170" s="67"/>
      <c r="G170" s="6" t="s">
        <v>4</v>
      </c>
      <c r="H170" s="60" t="e">
        <f>VLOOKUP(H159,'Your Order'!$A:$O,12,FALSE)</f>
        <v>#N/A</v>
      </c>
      <c r="I170" s="70"/>
      <c r="J170" s="71"/>
      <c r="K170" s="6" t="s">
        <v>4</v>
      </c>
      <c r="L170" s="61" t="e">
        <f>VLOOKUP(L159,'Your Order'!$A:$O,12,FALSE)</f>
        <v>#N/A</v>
      </c>
    </row>
    <row r="171" spans="1:12" ht="18.75" customHeight="1" thickBot="1">
      <c r="A171" s="68"/>
      <c r="B171" s="69"/>
      <c r="C171" s="15" t="s">
        <v>5</v>
      </c>
      <c r="D171" s="16" t="e">
        <f>VLOOKUP(D159,'Your Order'!$A:$O,13,FALSE)</f>
        <v>#N/A</v>
      </c>
      <c r="E171" s="69"/>
      <c r="F171" s="69"/>
      <c r="G171" s="15" t="s">
        <v>5</v>
      </c>
      <c r="H171" s="16" t="e">
        <f>VLOOKUP(H159,'Your Order'!$A:$O,13,FALSE)</f>
        <v>#N/A</v>
      </c>
      <c r="I171" s="72"/>
      <c r="J171" s="73"/>
      <c r="K171" s="15" t="s">
        <v>5</v>
      </c>
      <c r="L171" s="23" t="e">
        <f>VLOOKUP(L159,'Your Order'!$A:$O,13,FALSE)</f>
        <v>#N/A</v>
      </c>
    </row>
    <row r="172" spans="1:12" ht="37.5" customHeight="1" thickTop="1">
      <c r="A172" s="66"/>
      <c r="B172" s="67"/>
      <c r="C172" s="67"/>
      <c r="D172" s="67"/>
      <c r="E172" s="67"/>
      <c r="F172" s="67"/>
      <c r="G172" s="67"/>
      <c r="H172" s="67"/>
      <c r="I172" s="67"/>
      <c r="J172" s="67"/>
      <c r="K172" s="67"/>
      <c r="L172" s="80"/>
    </row>
    <row r="173" spans="1:12" ht="18.75" customHeight="1">
      <c r="A173" s="1"/>
      <c r="B173" s="2"/>
      <c r="C173" s="2"/>
      <c r="D173" s="2"/>
      <c r="E173" s="2"/>
      <c r="F173" s="2"/>
      <c r="G173" s="2"/>
      <c r="H173" s="2"/>
      <c r="I173" s="48"/>
      <c r="J173" s="48"/>
      <c r="K173" s="2"/>
      <c r="L173" s="18"/>
    </row>
    <row r="174" spans="1:12" ht="18.75" customHeight="1">
      <c r="A174" s="66"/>
      <c r="B174" s="67"/>
      <c r="C174" s="4" t="s">
        <v>0</v>
      </c>
      <c r="D174" s="14"/>
      <c r="E174" s="67"/>
      <c r="F174" s="67"/>
      <c r="G174" s="4" t="s">
        <v>0</v>
      </c>
      <c r="H174" s="14"/>
      <c r="I174" s="70"/>
      <c r="J174" s="71"/>
      <c r="K174" s="4" t="s">
        <v>0</v>
      </c>
      <c r="L174" s="22"/>
    </row>
    <row r="175" spans="1:12" ht="18.75" customHeight="1">
      <c r="A175" s="66"/>
      <c r="B175" s="67"/>
      <c r="C175" s="4" t="s">
        <v>1</v>
      </c>
      <c r="D175" s="8" t="e">
        <f>VLOOKUP(D174,'Your Order'!$A:$O,2,FALSE)</f>
        <v>#N/A</v>
      </c>
      <c r="E175" s="67"/>
      <c r="F175" s="67"/>
      <c r="G175" s="4" t="s">
        <v>1</v>
      </c>
      <c r="H175" s="8" t="e">
        <f>VLOOKUP(H174,'Your Order'!$A:$O,2,FALSE)</f>
        <v>#N/A</v>
      </c>
      <c r="I175" s="70"/>
      <c r="J175" s="71"/>
      <c r="K175" s="4" t="s">
        <v>1</v>
      </c>
      <c r="L175" s="20" t="e">
        <f>VLOOKUP(L174,'Your Order'!$A:$O,2,FALSE)</f>
        <v>#N/A</v>
      </c>
    </row>
    <row r="176" spans="1:12" ht="18.75" customHeight="1">
      <c r="A176" s="66"/>
      <c r="B176" s="67"/>
      <c r="C176" s="4" t="s">
        <v>7</v>
      </c>
      <c r="D176" s="8" t="e">
        <f>VLOOKUP(D174,'Your Order'!$A:$O,3,FALSE)</f>
        <v>#N/A</v>
      </c>
      <c r="E176" s="67"/>
      <c r="F176" s="67"/>
      <c r="G176" s="4" t="s">
        <v>7</v>
      </c>
      <c r="H176" s="8" t="e">
        <f>VLOOKUP(H174,'Your Order'!$A:$O,3,FALSE)</f>
        <v>#N/A</v>
      </c>
      <c r="I176" s="70"/>
      <c r="J176" s="71"/>
      <c r="K176" s="4" t="s">
        <v>7</v>
      </c>
      <c r="L176" s="20" t="e">
        <f>VLOOKUP(L174,'Your Order'!$A:$O,3,FALSE)</f>
        <v>#N/A</v>
      </c>
    </row>
    <row r="177" spans="1:12" ht="33.75">
      <c r="A177" s="66"/>
      <c r="B177" s="67"/>
      <c r="C177" s="4" t="s">
        <v>2</v>
      </c>
      <c r="D177" s="8" t="e">
        <f>VLOOKUP(D174,'Your Order'!$A:$O,5,FALSE)</f>
        <v>#N/A</v>
      </c>
      <c r="E177" s="67"/>
      <c r="F177" s="67"/>
      <c r="G177" s="4" t="s">
        <v>2</v>
      </c>
      <c r="H177" s="8" t="e">
        <f>VLOOKUP(H174,'Your Order'!$A:$O,5,FALSE)</f>
        <v>#N/A</v>
      </c>
      <c r="I177" s="70"/>
      <c r="J177" s="71"/>
      <c r="K177" s="4" t="s">
        <v>2</v>
      </c>
      <c r="L177" s="20" t="e">
        <f>VLOOKUP(L174,'Your Order'!$A:$O,5,FALSE)</f>
        <v>#N/A</v>
      </c>
    </row>
    <row r="178" spans="1:12" ht="18.75" customHeight="1">
      <c r="A178" s="66"/>
      <c r="B178" s="67"/>
      <c r="C178" s="4" t="s">
        <v>130</v>
      </c>
      <c r="D178" s="8" t="e">
        <f>VLOOKUP(D174,'Your Order'!$A:$O,6,FALSE)</f>
        <v>#N/A</v>
      </c>
      <c r="E178" s="67"/>
      <c r="F178" s="67"/>
      <c r="G178" s="4" t="s">
        <v>130</v>
      </c>
      <c r="H178" s="8" t="e">
        <f>VLOOKUP(H174,'Your Order'!$A:$O,6,FALSE)</f>
        <v>#N/A</v>
      </c>
      <c r="I178" s="70"/>
      <c r="J178" s="71"/>
      <c r="K178" s="4" t="s">
        <v>130</v>
      </c>
      <c r="L178" s="20" t="e">
        <f>VLOOKUP(L174,'Your Order'!$A:$O,6,FALSE)</f>
        <v>#N/A</v>
      </c>
    </row>
    <row r="179" spans="1:12" ht="18.75" customHeight="1">
      <c r="A179" s="66"/>
      <c r="B179" s="67"/>
      <c r="C179" s="4" t="s">
        <v>129</v>
      </c>
      <c r="D179" s="31" t="e">
        <f>VLOOKUP(D174,'Your Order'!$A:$O,7,FALSE)</f>
        <v>#N/A</v>
      </c>
      <c r="E179" s="67"/>
      <c r="F179" s="67"/>
      <c r="G179" s="4" t="s">
        <v>129</v>
      </c>
      <c r="H179" s="31" t="e">
        <f>VLOOKUP(H174,'Your Order'!$A:$O,7,FALSE)</f>
        <v>#N/A</v>
      </c>
      <c r="I179" s="70"/>
      <c r="J179" s="71"/>
      <c r="K179" s="4" t="s">
        <v>129</v>
      </c>
      <c r="L179" s="32" t="e">
        <f>VLOOKUP(L174,'Your Order'!$A:$O,7,FALSE)</f>
        <v>#N/A</v>
      </c>
    </row>
    <row r="180" spans="1:12" ht="18.75" customHeight="1">
      <c r="A180" s="66"/>
      <c r="B180" s="67"/>
      <c r="C180" s="4" t="s">
        <v>386</v>
      </c>
      <c r="D180" s="10" t="e">
        <f>VLOOKUP(D174,'Your Order'!$A:$O,8,FALSE)</f>
        <v>#N/A</v>
      </c>
      <c r="E180" s="67"/>
      <c r="F180" s="67"/>
      <c r="G180" s="4" t="s">
        <v>386</v>
      </c>
      <c r="H180" s="10" t="e">
        <f>VLOOKUP(H174,'Your Order'!$A:$O,8,FALSE)</f>
        <v>#N/A</v>
      </c>
      <c r="I180" s="70"/>
      <c r="J180" s="71"/>
      <c r="K180" s="4" t="s">
        <v>386</v>
      </c>
      <c r="L180" s="21" t="e">
        <f>VLOOKUP(L174,'Your Order'!$A:$O,8,FALSE)</f>
        <v>#N/A</v>
      </c>
    </row>
    <row r="181" spans="1:12" ht="18.75" customHeight="1">
      <c r="A181" s="66"/>
      <c r="B181" s="67"/>
      <c r="C181" s="6" t="s">
        <v>11</v>
      </c>
      <c r="D181" s="10" t="e">
        <f>VLOOKUP(D174,'Your Order'!$A:$O,9,FALSE)</f>
        <v>#N/A</v>
      </c>
      <c r="E181" s="67"/>
      <c r="F181" s="67"/>
      <c r="G181" s="6" t="s">
        <v>11</v>
      </c>
      <c r="H181" s="10" t="e">
        <f>VLOOKUP(H174,'Your Order'!$A:$O,9,FALSE)</f>
        <v>#N/A</v>
      </c>
      <c r="I181" s="70"/>
      <c r="J181" s="71"/>
      <c r="K181" s="6" t="s">
        <v>11</v>
      </c>
      <c r="L181" s="21" t="e">
        <f>VLOOKUP(L174,'Your Order'!$A:$O,9,FALSE)</f>
        <v>#N/A</v>
      </c>
    </row>
    <row r="182" spans="1:12" ht="18.75" customHeight="1">
      <c r="A182" s="66"/>
      <c r="B182" s="67"/>
      <c r="C182" s="6" t="s">
        <v>10</v>
      </c>
      <c r="D182" s="10" t="e">
        <f>VLOOKUP(D174,'Your Order'!$A:$O,10,FALSE)</f>
        <v>#N/A</v>
      </c>
      <c r="E182" s="67"/>
      <c r="F182" s="67"/>
      <c r="G182" s="6" t="s">
        <v>10</v>
      </c>
      <c r="H182" s="10" t="e">
        <f>VLOOKUP(H174,'Your Order'!$A:$O,10,FALSE)</f>
        <v>#N/A</v>
      </c>
      <c r="I182" s="70"/>
      <c r="J182" s="71"/>
      <c r="K182" s="6" t="s">
        <v>10</v>
      </c>
      <c r="L182" s="21" t="e">
        <f>VLOOKUP(L174,'Your Order'!$A:$O,10,FALSE)</f>
        <v>#N/A</v>
      </c>
    </row>
    <row r="183" spans="1:12" ht="18.75" customHeight="1" thickBot="1">
      <c r="A183" s="66"/>
      <c r="B183" s="67"/>
      <c r="C183" s="6" t="s">
        <v>12</v>
      </c>
      <c r="D183" s="12" t="e">
        <f>VLOOKUP(D174,'Your Order'!$A:$O,11,FALSE)</f>
        <v>#N/A</v>
      </c>
      <c r="E183" s="67"/>
      <c r="F183" s="67"/>
      <c r="G183" s="6" t="s">
        <v>12</v>
      </c>
      <c r="H183" s="12" t="e">
        <f>VLOOKUP(H174,'Your Order'!$A:$O,11,FALSE)</f>
        <v>#N/A</v>
      </c>
      <c r="I183" s="70"/>
      <c r="J183" s="71"/>
      <c r="K183" s="6" t="s">
        <v>12</v>
      </c>
      <c r="L183" s="19" t="e">
        <f>VLOOKUP(L174,'Your Order'!$A:$O,11,FALSE)</f>
        <v>#N/A</v>
      </c>
    </row>
    <row r="184" spans="1:12" ht="18.75" customHeight="1" thickBot="1">
      <c r="A184" s="66"/>
      <c r="B184" s="67"/>
      <c r="C184" s="59" t="s">
        <v>9</v>
      </c>
      <c r="D184" s="62"/>
      <c r="E184" s="67"/>
      <c r="F184" s="67"/>
      <c r="G184" s="59" t="s">
        <v>9</v>
      </c>
      <c r="H184" s="62"/>
      <c r="I184" s="67"/>
      <c r="J184" s="71"/>
      <c r="K184" s="59" t="s">
        <v>9</v>
      </c>
      <c r="L184" s="62"/>
    </row>
    <row r="185" spans="1:12" ht="18.75" customHeight="1">
      <c r="A185" s="66"/>
      <c r="B185" s="67"/>
      <c r="C185" s="6" t="s">
        <v>4</v>
      </c>
      <c r="D185" s="60" t="e">
        <f>VLOOKUP(D174,'Your Order'!$A:$O,12,FALSE)</f>
        <v>#N/A</v>
      </c>
      <c r="E185" s="67"/>
      <c r="F185" s="67"/>
      <c r="G185" s="6" t="s">
        <v>4</v>
      </c>
      <c r="H185" s="60" t="e">
        <f>VLOOKUP(H174,'Your Order'!$A:$O,12,FALSE)</f>
        <v>#N/A</v>
      </c>
      <c r="I185" s="70"/>
      <c r="J185" s="71"/>
      <c r="K185" s="6" t="s">
        <v>4</v>
      </c>
      <c r="L185" s="61" t="e">
        <f>VLOOKUP(L174,'Your Order'!$A:$O,12,FALSE)</f>
        <v>#N/A</v>
      </c>
    </row>
    <row r="186" spans="1:12" ht="18.75" customHeight="1">
      <c r="A186" s="66"/>
      <c r="B186" s="67"/>
      <c r="C186" s="7" t="s">
        <v>5</v>
      </c>
      <c r="D186" s="8" t="e">
        <f>VLOOKUP(D174,'Your Order'!$A:$O,13,FALSE)</f>
        <v>#N/A</v>
      </c>
      <c r="E186" s="67"/>
      <c r="F186" s="67"/>
      <c r="G186" s="7" t="s">
        <v>5</v>
      </c>
      <c r="H186" s="8" t="e">
        <f>VLOOKUP(H174,'Your Order'!$A:$O,13,FALSE)</f>
        <v>#N/A</v>
      </c>
      <c r="I186" s="70"/>
      <c r="J186" s="71"/>
      <c r="K186" s="7" t="s">
        <v>5</v>
      </c>
      <c r="L186" s="20" t="e">
        <f>VLOOKUP(L174,'Your Order'!$A:$O,13,FALSE)</f>
        <v>#N/A</v>
      </c>
    </row>
    <row r="187" spans="1:12" ht="18.75" customHeight="1">
      <c r="A187" s="1"/>
      <c r="B187" s="2"/>
      <c r="C187" s="2"/>
      <c r="D187" s="2"/>
      <c r="E187" s="2"/>
      <c r="F187" s="2"/>
      <c r="G187" s="2"/>
      <c r="H187" s="2"/>
      <c r="I187" s="48"/>
      <c r="J187" s="48"/>
      <c r="K187" s="2"/>
      <c r="L187" s="18"/>
    </row>
    <row r="188" spans="1:12" ht="18.75" customHeight="1">
      <c r="A188" s="66"/>
      <c r="B188" s="67"/>
      <c r="C188" s="4" t="s">
        <v>0</v>
      </c>
      <c r="D188" s="14"/>
      <c r="E188" s="67"/>
      <c r="F188" s="67"/>
      <c r="G188" s="4" t="s">
        <v>0</v>
      </c>
      <c r="H188" s="14"/>
      <c r="I188" s="70"/>
      <c r="J188" s="71"/>
      <c r="K188" s="4" t="s">
        <v>0</v>
      </c>
      <c r="L188" s="22"/>
    </row>
    <row r="189" spans="1:12" ht="18.75" customHeight="1">
      <c r="A189" s="66"/>
      <c r="B189" s="67"/>
      <c r="C189" s="4" t="s">
        <v>1</v>
      </c>
      <c r="D189" s="8" t="e">
        <f>VLOOKUP(D188,'Your Order'!$A:$O,2,FALSE)</f>
        <v>#N/A</v>
      </c>
      <c r="E189" s="67"/>
      <c r="F189" s="67"/>
      <c r="G189" s="4" t="s">
        <v>1</v>
      </c>
      <c r="H189" s="8" t="e">
        <f>VLOOKUP(H188,'Your Order'!$A:$O,2,FALSE)</f>
        <v>#N/A</v>
      </c>
      <c r="I189" s="70"/>
      <c r="J189" s="71"/>
      <c r="K189" s="4" t="s">
        <v>1</v>
      </c>
      <c r="L189" s="20" t="e">
        <f>VLOOKUP(L188,'Your Order'!$A:$O,2,FALSE)</f>
        <v>#N/A</v>
      </c>
    </row>
    <row r="190" spans="1:12" ht="18.75" customHeight="1">
      <c r="A190" s="66"/>
      <c r="B190" s="67"/>
      <c r="C190" s="4" t="s">
        <v>7</v>
      </c>
      <c r="D190" s="8" t="e">
        <f>VLOOKUP(D188,'Your Order'!$A:$O,3,FALSE)</f>
        <v>#N/A</v>
      </c>
      <c r="E190" s="67"/>
      <c r="F190" s="67"/>
      <c r="G190" s="4" t="s">
        <v>7</v>
      </c>
      <c r="H190" s="8" t="e">
        <f>VLOOKUP(H188,'Your Order'!$A:$O,3,FALSE)</f>
        <v>#N/A</v>
      </c>
      <c r="I190" s="70"/>
      <c r="J190" s="71"/>
      <c r="K190" s="4" t="s">
        <v>7</v>
      </c>
      <c r="L190" s="20" t="e">
        <f>VLOOKUP(L188,'Your Order'!$A:$O,3,FALSE)</f>
        <v>#N/A</v>
      </c>
    </row>
    <row r="191" spans="1:12">
      <c r="A191" s="66"/>
      <c r="B191" s="67"/>
      <c r="C191" s="4" t="s">
        <v>2</v>
      </c>
      <c r="D191" s="8" t="e">
        <f>VLOOKUP(D188,'Your Order'!$A:$O,5,FALSE)</f>
        <v>#N/A</v>
      </c>
      <c r="E191" s="67"/>
      <c r="F191" s="67"/>
      <c r="G191" s="4" t="s">
        <v>2</v>
      </c>
      <c r="H191" s="8" t="e">
        <f>VLOOKUP(H188,'Your Order'!$A:$O,5,FALSE)</f>
        <v>#N/A</v>
      </c>
      <c r="I191" s="70"/>
      <c r="J191" s="71"/>
      <c r="K191" s="4" t="s">
        <v>2</v>
      </c>
      <c r="L191" s="20" t="e">
        <f>VLOOKUP(L188,'Your Order'!$A:$O,5,FALSE)</f>
        <v>#N/A</v>
      </c>
    </row>
    <row r="192" spans="1:12" ht="18.75" customHeight="1">
      <c r="A192" s="66"/>
      <c r="B192" s="67"/>
      <c r="C192" s="4" t="s">
        <v>130</v>
      </c>
      <c r="D192" s="8" t="e">
        <f>VLOOKUP(D188,'Your Order'!$A:$O,6,FALSE)</f>
        <v>#N/A</v>
      </c>
      <c r="E192" s="67"/>
      <c r="F192" s="67"/>
      <c r="G192" s="4" t="s">
        <v>130</v>
      </c>
      <c r="H192" s="8" t="e">
        <f>VLOOKUP(H188,'Your Order'!$A:$O,6,FALSE)</f>
        <v>#N/A</v>
      </c>
      <c r="I192" s="70"/>
      <c r="J192" s="71"/>
      <c r="K192" s="4" t="s">
        <v>130</v>
      </c>
      <c r="L192" s="20" t="e">
        <f>VLOOKUP(L188,'Your Order'!$A:$O,6,FALSE)</f>
        <v>#N/A</v>
      </c>
    </row>
    <row r="193" spans="1:12" ht="18.75" customHeight="1">
      <c r="A193" s="66"/>
      <c r="B193" s="67"/>
      <c r="C193" s="4" t="s">
        <v>129</v>
      </c>
      <c r="D193" s="31" t="e">
        <f>VLOOKUP(D188,'Your Order'!$A:$O,7,FALSE)</f>
        <v>#N/A</v>
      </c>
      <c r="E193" s="67"/>
      <c r="F193" s="67"/>
      <c r="G193" s="4" t="s">
        <v>129</v>
      </c>
      <c r="H193" s="31" t="e">
        <f>VLOOKUP(H188,'Your Order'!$A:$O,7,FALSE)</f>
        <v>#N/A</v>
      </c>
      <c r="I193" s="70"/>
      <c r="J193" s="71"/>
      <c r="K193" s="4" t="s">
        <v>129</v>
      </c>
      <c r="L193" s="32" t="e">
        <f>VLOOKUP(L188,'Your Order'!$A:$O,7,FALSE)</f>
        <v>#N/A</v>
      </c>
    </row>
    <row r="194" spans="1:12" ht="18.75" customHeight="1">
      <c r="A194" s="66"/>
      <c r="B194" s="67"/>
      <c r="C194" s="4" t="s">
        <v>386</v>
      </c>
      <c r="D194" s="10" t="e">
        <f>VLOOKUP(D188,'Your Order'!$A:$O,8,FALSE)</f>
        <v>#N/A</v>
      </c>
      <c r="E194" s="67"/>
      <c r="F194" s="67"/>
      <c r="G194" s="4" t="s">
        <v>386</v>
      </c>
      <c r="H194" s="10" t="e">
        <f>VLOOKUP(H188,'Your Order'!$A:$O,8,FALSE)</f>
        <v>#N/A</v>
      </c>
      <c r="I194" s="70"/>
      <c r="J194" s="71"/>
      <c r="K194" s="4" t="s">
        <v>386</v>
      </c>
      <c r="L194" s="21" t="e">
        <f>VLOOKUP(L188,'Your Order'!$A:$O,8,FALSE)</f>
        <v>#N/A</v>
      </c>
    </row>
    <row r="195" spans="1:12" ht="18.75" customHeight="1">
      <c r="A195" s="66"/>
      <c r="B195" s="67"/>
      <c r="C195" s="6" t="s">
        <v>11</v>
      </c>
      <c r="D195" s="10" t="e">
        <f>VLOOKUP(D188,'Your Order'!$A:$O,9,FALSE)</f>
        <v>#N/A</v>
      </c>
      <c r="E195" s="67"/>
      <c r="F195" s="67"/>
      <c r="G195" s="6" t="s">
        <v>11</v>
      </c>
      <c r="H195" s="10" t="e">
        <f>VLOOKUP(H188,'Your Order'!$A:$O,9,FALSE)</f>
        <v>#N/A</v>
      </c>
      <c r="I195" s="70"/>
      <c r="J195" s="71"/>
      <c r="K195" s="6" t="s">
        <v>11</v>
      </c>
      <c r="L195" s="21" t="e">
        <f>VLOOKUP(L188,'Your Order'!$A:$O,9,FALSE)</f>
        <v>#N/A</v>
      </c>
    </row>
    <row r="196" spans="1:12" ht="18.75" customHeight="1">
      <c r="A196" s="66"/>
      <c r="B196" s="67"/>
      <c r="C196" s="6" t="s">
        <v>10</v>
      </c>
      <c r="D196" s="10" t="e">
        <f>VLOOKUP(D188,'Your Order'!$A:$O,10,FALSE)</f>
        <v>#N/A</v>
      </c>
      <c r="E196" s="67"/>
      <c r="F196" s="67"/>
      <c r="G196" s="6" t="s">
        <v>10</v>
      </c>
      <c r="H196" s="10" t="e">
        <f>VLOOKUP(H188,'Your Order'!$A:$O,10,FALSE)</f>
        <v>#N/A</v>
      </c>
      <c r="I196" s="70"/>
      <c r="J196" s="71"/>
      <c r="K196" s="6" t="s">
        <v>10</v>
      </c>
      <c r="L196" s="21" t="e">
        <f>VLOOKUP(L188,'Your Order'!$A:$O,10,FALSE)</f>
        <v>#N/A</v>
      </c>
    </row>
    <row r="197" spans="1:12" ht="18.75" customHeight="1" thickBot="1">
      <c r="A197" s="66"/>
      <c r="B197" s="67"/>
      <c r="C197" s="6" t="s">
        <v>12</v>
      </c>
      <c r="D197" s="12" t="e">
        <f>VLOOKUP(D188,'Your Order'!$A:$O,11,FALSE)</f>
        <v>#N/A</v>
      </c>
      <c r="E197" s="67"/>
      <c r="F197" s="67"/>
      <c r="G197" s="6" t="s">
        <v>12</v>
      </c>
      <c r="H197" s="12" t="e">
        <f>VLOOKUP(H188,'Your Order'!$A:$O,11,FALSE)</f>
        <v>#N/A</v>
      </c>
      <c r="I197" s="70"/>
      <c r="J197" s="71"/>
      <c r="K197" s="6" t="s">
        <v>12</v>
      </c>
      <c r="L197" s="19" t="e">
        <f>VLOOKUP(L188,'Your Order'!$A:$O,11,FALSE)</f>
        <v>#N/A</v>
      </c>
    </row>
    <row r="198" spans="1:12" ht="18.75" customHeight="1" thickBot="1">
      <c r="A198" s="66"/>
      <c r="B198" s="67"/>
      <c r="C198" s="59" t="s">
        <v>9</v>
      </c>
      <c r="D198" s="62"/>
      <c r="E198" s="67"/>
      <c r="F198" s="67"/>
      <c r="G198" s="59" t="s">
        <v>9</v>
      </c>
      <c r="H198" s="62"/>
      <c r="I198" s="67"/>
      <c r="J198" s="71"/>
      <c r="K198" s="59" t="s">
        <v>9</v>
      </c>
      <c r="L198" s="62"/>
    </row>
    <row r="199" spans="1:12" ht="18.75" customHeight="1">
      <c r="A199" s="66"/>
      <c r="B199" s="67"/>
      <c r="C199" s="6" t="s">
        <v>4</v>
      </c>
      <c r="D199" s="60" t="e">
        <f>VLOOKUP(D188,'Your Order'!$A:$O,12,FALSE)</f>
        <v>#N/A</v>
      </c>
      <c r="E199" s="67"/>
      <c r="F199" s="67"/>
      <c r="G199" s="6" t="s">
        <v>4</v>
      </c>
      <c r="H199" s="60" t="e">
        <f>VLOOKUP(H188,'Your Order'!$A:$O,12,FALSE)</f>
        <v>#N/A</v>
      </c>
      <c r="I199" s="70"/>
      <c r="J199" s="71"/>
      <c r="K199" s="6" t="s">
        <v>4</v>
      </c>
      <c r="L199" s="61" t="e">
        <f>VLOOKUP(L188,'Your Order'!$A:$O,12,FALSE)</f>
        <v>#N/A</v>
      </c>
    </row>
    <row r="200" spans="1:12" ht="18.75" customHeight="1">
      <c r="A200" s="66"/>
      <c r="B200" s="67"/>
      <c r="C200" s="7" t="s">
        <v>5</v>
      </c>
      <c r="D200" s="8" t="e">
        <f>VLOOKUP(D188,'Your Order'!$A:$O,13,FALSE)</f>
        <v>#N/A</v>
      </c>
      <c r="E200" s="67"/>
      <c r="F200" s="67"/>
      <c r="G200" s="7" t="s">
        <v>5</v>
      </c>
      <c r="H200" s="8" t="e">
        <f>VLOOKUP(H188,'Your Order'!$A:$O,13,FALSE)</f>
        <v>#N/A</v>
      </c>
      <c r="I200" s="70"/>
      <c r="J200" s="71"/>
      <c r="K200" s="7" t="s">
        <v>5</v>
      </c>
      <c r="L200" s="20" t="e">
        <f>VLOOKUP(L188,'Your Order'!$A:$O,13,FALSE)</f>
        <v>#N/A</v>
      </c>
    </row>
    <row r="201" spans="1:12" ht="18.75" customHeight="1">
      <c r="A201" s="1"/>
      <c r="B201" s="2"/>
      <c r="C201" s="2"/>
      <c r="D201" s="2"/>
      <c r="E201" s="2"/>
      <c r="F201" s="2"/>
      <c r="G201" s="2"/>
      <c r="H201" s="2"/>
      <c r="I201" s="48"/>
      <c r="J201" s="48"/>
      <c r="K201" s="2"/>
      <c r="L201" s="18"/>
    </row>
    <row r="202" spans="1:12" ht="18.75" customHeight="1">
      <c r="A202" s="66"/>
      <c r="B202" s="67"/>
      <c r="C202" s="4" t="s">
        <v>0</v>
      </c>
      <c r="D202" s="14"/>
      <c r="E202" s="67"/>
      <c r="F202" s="67"/>
      <c r="G202" s="4" t="s">
        <v>0</v>
      </c>
      <c r="H202" s="14"/>
      <c r="I202" s="70"/>
      <c r="J202" s="71"/>
      <c r="K202" s="4" t="s">
        <v>0</v>
      </c>
      <c r="L202" s="22"/>
    </row>
    <row r="203" spans="1:12" ht="18.75" customHeight="1">
      <c r="A203" s="66"/>
      <c r="B203" s="67"/>
      <c r="C203" s="4" t="s">
        <v>1</v>
      </c>
      <c r="D203" s="8" t="e">
        <f>VLOOKUP(D202,'Your Order'!$A:$O,2,FALSE)</f>
        <v>#N/A</v>
      </c>
      <c r="E203" s="67"/>
      <c r="F203" s="67"/>
      <c r="G203" s="4" t="s">
        <v>1</v>
      </c>
      <c r="H203" s="8" t="e">
        <f>VLOOKUP(H202,'Your Order'!$A:$O,2,FALSE)</f>
        <v>#N/A</v>
      </c>
      <c r="I203" s="70"/>
      <c r="J203" s="71"/>
      <c r="K203" s="4" t="s">
        <v>1</v>
      </c>
      <c r="L203" s="20" t="e">
        <f>VLOOKUP(L202,'Your Order'!$A:$O,2,FALSE)</f>
        <v>#N/A</v>
      </c>
    </row>
    <row r="204" spans="1:12" ht="18.75" customHeight="1">
      <c r="A204" s="66"/>
      <c r="B204" s="67"/>
      <c r="C204" s="4" t="s">
        <v>7</v>
      </c>
      <c r="D204" s="8" t="e">
        <f>VLOOKUP(D202,'Your Order'!$A:$O,3,FALSE)</f>
        <v>#N/A</v>
      </c>
      <c r="E204" s="67"/>
      <c r="F204" s="67"/>
      <c r="G204" s="4" t="s">
        <v>7</v>
      </c>
      <c r="H204" s="8" t="e">
        <f>VLOOKUP(H202,'Your Order'!$A:$O,3,FALSE)</f>
        <v>#N/A</v>
      </c>
      <c r="I204" s="70"/>
      <c r="J204" s="71"/>
      <c r="K204" s="4" t="s">
        <v>7</v>
      </c>
      <c r="L204" s="20" t="e">
        <f>VLOOKUP(L202,'Your Order'!$A:$O,3,FALSE)</f>
        <v>#N/A</v>
      </c>
    </row>
    <row r="205" spans="1:12">
      <c r="A205" s="66"/>
      <c r="B205" s="67"/>
      <c r="C205" s="4" t="s">
        <v>2</v>
      </c>
      <c r="D205" s="8" t="e">
        <f>VLOOKUP(D202,'Your Order'!$A:$O,5,FALSE)</f>
        <v>#N/A</v>
      </c>
      <c r="E205" s="67"/>
      <c r="F205" s="67"/>
      <c r="G205" s="4" t="s">
        <v>2</v>
      </c>
      <c r="H205" s="8" t="e">
        <f>VLOOKUP(H202,'Your Order'!$A:$O,5,FALSE)</f>
        <v>#N/A</v>
      </c>
      <c r="I205" s="70"/>
      <c r="J205" s="71"/>
      <c r="K205" s="4" t="s">
        <v>2</v>
      </c>
      <c r="L205" s="20" t="e">
        <f>VLOOKUP(L202,'Your Order'!$A:$O,5,FALSE)</f>
        <v>#N/A</v>
      </c>
    </row>
    <row r="206" spans="1:12" ht="18.75" customHeight="1">
      <c r="A206" s="66"/>
      <c r="B206" s="67"/>
      <c r="C206" s="4" t="s">
        <v>130</v>
      </c>
      <c r="D206" s="8" t="e">
        <f>VLOOKUP(D202,'Your Order'!$A:$O,6,FALSE)</f>
        <v>#N/A</v>
      </c>
      <c r="E206" s="67"/>
      <c r="F206" s="67"/>
      <c r="G206" s="4" t="s">
        <v>130</v>
      </c>
      <c r="H206" s="8" t="e">
        <f>VLOOKUP(H202,'Your Order'!$A:$O,6,FALSE)</f>
        <v>#N/A</v>
      </c>
      <c r="I206" s="70"/>
      <c r="J206" s="71"/>
      <c r="K206" s="4" t="s">
        <v>130</v>
      </c>
      <c r="L206" s="20" t="e">
        <f>VLOOKUP(L202,'Your Order'!$A:$O,6,FALSE)</f>
        <v>#N/A</v>
      </c>
    </row>
    <row r="207" spans="1:12" ht="18.75" customHeight="1">
      <c r="A207" s="66"/>
      <c r="B207" s="67"/>
      <c r="C207" s="4" t="s">
        <v>129</v>
      </c>
      <c r="D207" s="31" t="e">
        <f>VLOOKUP(D202,'Your Order'!$A:$O,7,FALSE)</f>
        <v>#N/A</v>
      </c>
      <c r="E207" s="67"/>
      <c r="F207" s="67"/>
      <c r="G207" s="4" t="s">
        <v>129</v>
      </c>
      <c r="H207" s="31" t="e">
        <f>VLOOKUP(H202,'Your Order'!$A:$O,7,FALSE)</f>
        <v>#N/A</v>
      </c>
      <c r="I207" s="70"/>
      <c r="J207" s="71"/>
      <c r="K207" s="4" t="s">
        <v>129</v>
      </c>
      <c r="L207" s="32" t="e">
        <f>VLOOKUP(L202,'Your Order'!$A:$O,7,FALSE)</f>
        <v>#N/A</v>
      </c>
    </row>
    <row r="208" spans="1:12" ht="18.75" customHeight="1">
      <c r="A208" s="66"/>
      <c r="B208" s="67"/>
      <c r="C208" s="4" t="s">
        <v>386</v>
      </c>
      <c r="D208" s="10" t="e">
        <f>VLOOKUP(D202,'Your Order'!$A:$O,8,FALSE)</f>
        <v>#N/A</v>
      </c>
      <c r="E208" s="67"/>
      <c r="F208" s="67"/>
      <c r="G208" s="4" t="s">
        <v>386</v>
      </c>
      <c r="H208" s="10" t="e">
        <f>VLOOKUP(H202,'Your Order'!$A:$O,8,FALSE)</f>
        <v>#N/A</v>
      </c>
      <c r="I208" s="70"/>
      <c r="J208" s="71"/>
      <c r="K208" s="4" t="s">
        <v>386</v>
      </c>
      <c r="L208" s="21" t="e">
        <f>VLOOKUP(L202,'Your Order'!$A:$O,8,FALSE)</f>
        <v>#N/A</v>
      </c>
    </row>
    <row r="209" spans="1:12" ht="18.75" customHeight="1">
      <c r="A209" s="66"/>
      <c r="B209" s="67"/>
      <c r="C209" s="6" t="s">
        <v>11</v>
      </c>
      <c r="D209" s="10" t="e">
        <f>VLOOKUP(D202,'Your Order'!$A:$O,9,FALSE)</f>
        <v>#N/A</v>
      </c>
      <c r="E209" s="67"/>
      <c r="F209" s="67"/>
      <c r="G209" s="6" t="s">
        <v>11</v>
      </c>
      <c r="H209" s="10" t="e">
        <f>VLOOKUP(H202,'Your Order'!$A:$O,9,FALSE)</f>
        <v>#N/A</v>
      </c>
      <c r="I209" s="70"/>
      <c r="J209" s="71"/>
      <c r="K209" s="6" t="s">
        <v>11</v>
      </c>
      <c r="L209" s="21" t="e">
        <f>VLOOKUP(L202,'Your Order'!$A:$O,9,FALSE)</f>
        <v>#N/A</v>
      </c>
    </row>
    <row r="210" spans="1:12" ht="18.75" customHeight="1">
      <c r="A210" s="66"/>
      <c r="B210" s="67"/>
      <c r="C210" s="6" t="s">
        <v>10</v>
      </c>
      <c r="D210" s="10" t="e">
        <f>VLOOKUP(D202,'Your Order'!$A:$O,10,FALSE)</f>
        <v>#N/A</v>
      </c>
      <c r="E210" s="67"/>
      <c r="F210" s="67"/>
      <c r="G210" s="6" t="s">
        <v>10</v>
      </c>
      <c r="H210" s="10" t="e">
        <f>VLOOKUP(H202,'Your Order'!$A:$O,10,FALSE)</f>
        <v>#N/A</v>
      </c>
      <c r="I210" s="70"/>
      <c r="J210" s="71"/>
      <c r="K210" s="6" t="s">
        <v>10</v>
      </c>
      <c r="L210" s="21" t="e">
        <f>VLOOKUP(L202,'Your Order'!$A:$O,10,FALSE)</f>
        <v>#N/A</v>
      </c>
    </row>
    <row r="211" spans="1:12" ht="18.75" customHeight="1" thickBot="1">
      <c r="A211" s="66"/>
      <c r="B211" s="67"/>
      <c r="C211" s="6" t="s">
        <v>12</v>
      </c>
      <c r="D211" s="12" t="e">
        <f>VLOOKUP(D202,'Your Order'!$A:$O,11,FALSE)</f>
        <v>#N/A</v>
      </c>
      <c r="E211" s="67"/>
      <c r="F211" s="67"/>
      <c r="G211" s="6" t="s">
        <v>12</v>
      </c>
      <c r="H211" s="12" t="e">
        <f>VLOOKUP(H202,'Your Order'!$A:$O,11,FALSE)</f>
        <v>#N/A</v>
      </c>
      <c r="I211" s="70"/>
      <c r="J211" s="71"/>
      <c r="K211" s="6" t="s">
        <v>12</v>
      </c>
      <c r="L211" s="19" t="e">
        <f>VLOOKUP(L202,'Your Order'!$A:$O,11,FALSE)</f>
        <v>#N/A</v>
      </c>
    </row>
    <row r="212" spans="1:12" ht="18.75" customHeight="1" thickBot="1">
      <c r="A212" s="66"/>
      <c r="B212" s="67"/>
      <c r="C212" s="59" t="s">
        <v>9</v>
      </c>
      <c r="D212" s="62"/>
      <c r="E212" s="67"/>
      <c r="F212" s="67"/>
      <c r="G212" s="59" t="s">
        <v>9</v>
      </c>
      <c r="H212" s="62"/>
      <c r="I212" s="67"/>
      <c r="J212" s="71"/>
      <c r="K212" s="59" t="s">
        <v>9</v>
      </c>
      <c r="L212" s="62"/>
    </row>
    <row r="213" spans="1:12" ht="18.75" customHeight="1">
      <c r="A213" s="66"/>
      <c r="B213" s="67"/>
      <c r="C213" s="6" t="s">
        <v>4</v>
      </c>
      <c r="D213" s="60" t="e">
        <f>VLOOKUP(D202,'Your Order'!$A:$O,12,FALSE)</f>
        <v>#N/A</v>
      </c>
      <c r="E213" s="67"/>
      <c r="F213" s="67"/>
      <c r="G213" s="6" t="s">
        <v>4</v>
      </c>
      <c r="H213" s="60" t="e">
        <f>VLOOKUP(H202,'Your Order'!$A:$O,12,FALSE)</f>
        <v>#N/A</v>
      </c>
      <c r="I213" s="70"/>
      <c r="J213" s="71"/>
      <c r="K213" s="6" t="s">
        <v>4</v>
      </c>
      <c r="L213" s="61" t="e">
        <f>VLOOKUP(L202,'Your Order'!$A:$O,12,FALSE)</f>
        <v>#N/A</v>
      </c>
    </row>
    <row r="214" spans="1:12" ht="18.75" customHeight="1">
      <c r="A214" s="66"/>
      <c r="B214" s="67"/>
      <c r="C214" s="36" t="s">
        <v>5</v>
      </c>
      <c r="D214" s="8" t="e">
        <f>VLOOKUP(D202,'Your Order'!$A:$O,13,FALSE)</f>
        <v>#N/A</v>
      </c>
      <c r="E214" s="67"/>
      <c r="F214" s="67"/>
      <c r="G214" s="36" t="s">
        <v>5</v>
      </c>
      <c r="H214" s="8" t="e">
        <f>VLOOKUP(H202,'Your Order'!$A:$O,13,FALSE)</f>
        <v>#N/A</v>
      </c>
      <c r="I214" s="70"/>
      <c r="J214" s="71"/>
      <c r="K214" s="36" t="s">
        <v>5</v>
      </c>
      <c r="L214" s="20" t="e">
        <f>VLOOKUP(L202,'Your Order'!$A:$O,13,FALSE)</f>
        <v>#N/A</v>
      </c>
    </row>
    <row r="215" spans="1:12" ht="18.75" customHeight="1">
      <c r="A215" s="33"/>
      <c r="B215" s="33"/>
      <c r="C215" s="33"/>
      <c r="D215" s="33"/>
      <c r="E215" s="33"/>
      <c r="F215" s="33"/>
      <c r="G215" s="33"/>
      <c r="H215" s="33"/>
      <c r="I215" s="34"/>
      <c r="J215" s="34"/>
      <c r="K215" s="33"/>
      <c r="L215" s="35"/>
    </row>
    <row r="216" spans="1:12" ht="18.75" customHeight="1">
      <c r="A216" s="66"/>
      <c r="B216" s="67"/>
      <c r="C216" s="37" t="s">
        <v>0</v>
      </c>
      <c r="D216" s="14"/>
      <c r="E216" s="67"/>
      <c r="F216" s="67"/>
      <c r="G216" s="37" t="s">
        <v>0</v>
      </c>
      <c r="H216" s="14"/>
      <c r="I216" s="70"/>
      <c r="J216" s="71"/>
      <c r="K216" s="37" t="s">
        <v>0</v>
      </c>
      <c r="L216" s="22"/>
    </row>
    <row r="217" spans="1:12" ht="18.75" customHeight="1">
      <c r="A217" s="66"/>
      <c r="B217" s="67"/>
      <c r="C217" s="4" t="s">
        <v>1</v>
      </c>
      <c r="D217" s="8" t="e">
        <f>VLOOKUP(D216,'Your Order'!$A:$O,2,FALSE)</f>
        <v>#N/A</v>
      </c>
      <c r="E217" s="67"/>
      <c r="F217" s="67"/>
      <c r="G217" s="4" t="s">
        <v>1</v>
      </c>
      <c r="H217" s="8" t="e">
        <f>VLOOKUP(H216,'Your Order'!$A:$O,2,FALSE)</f>
        <v>#N/A</v>
      </c>
      <c r="I217" s="70"/>
      <c r="J217" s="71"/>
      <c r="K217" s="4" t="s">
        <v>1</v>
      </c>
      <c r="L217" s="20" t="e">
        <f>VLOOKUP(L216,'Your Order'!$A:$O,2,FALSE)</f>
        <v>#N/A</v>
      </c>
    </row>
    <row r="218" spans="1:12" ht="18.75" customHeight="1">
      <c r="A218" s="66"/>
      <c r="B218" s="67"/>
      <c r="C218" s="4" t="s">
        <v>7</v>
      </c>
      <c r="D218" s="8" t="e">
        <f>VLOOKUP(D216,'Your Order'!$A:$O,3,FALSE)</f>
        <v>#N/A</v>
      </c>
      <c r="E218" s="67"/>
      <c r="F218" s="67"/>
      <c r="G218" s="4" t="s">
        <v>7</v>
      </c>
      <c r="H218" s="8" t="e">
        <f>VLOOKUP(H216,'Your Order'!$A:$O,3,FALSE)</f>
        <v>#N/A</v>
      </c>
      <c r="I218" s="70"/>
      <c r="J218" s="71"/>
      <c r="K218" s="4" t="s">
        <v>7</v>
      </c>
      <c r="L218" s="20" t="e">
        <f>VLOOKUP(L216,'Your Order'!$A:$O,3,FALSE)</f>
        <v>#N/A</v>
      </c>
    </row>
    <row r="219" spans="1:12" ht="18.75" customHeight="1">
      <c r="A219" s="66"/>
      <c r="B219" s="67"/>
      <c r="C219" s="4" t="s">
        <v>2</v>
      </c>
      <c r="D219" s="8" t="e">
        <f>VLOOKUP(D216,'Your Order'!$A:$O,5,FALSE)</f>
        <v>#N/A</v>
      </c>
      <c r="E219" s="67"/>
      <c r="F219" s="67"/>
      <c r="G219" s="4" t="s">
        <v>2</v>
      </c>
      <c r="H219" s="8" t="e">
        <f>VLOOKUP(H216,'Your Order'!$A:$O,5,FALSE)</f>
        <v>#N/A</v>
      </c>
      <c r="I219" s="70"/>
      <c r="J219" s="71"/>
      <c r="K219" s="4" t="s">
        <v>2</v>
      </c>
      <c r="L219" s="20" t="e">
        <f>VLOOKUP(L216,'Your Order'!$A:$O,5,FALSE)</f>
        <v>#N/A</v>
      </c>
    </row>
    <row r="220" spans="1:12" ht="18.75" customHeight="1">
      <c r="A220" s="66"/>
      <c r="B220" s="67"/>
      <c r="C220" s="4" t="s">
        <v>130</v>
      </c>
      <c r="D220" s="8" t="e">
        <f>VLOOKUP(D216,'Your Order'!$A:$O,6,FALSE)</f>
        <v>#N/A</v>
      </c>
      <c r="E220" s="67"/>
      <c r="F220" s="67"/>
      <c r="G220" s="4" t="s">
        <v>130</v>
      </c>
      <c r="H220" s="8" t="e">
        <f>VLOOKUP(H216,'Your Order'!$A:$O,6,FALSE)</f>
        <v>#N/A</v>
      </c>
      <c r="I220" s="70"/>
      <c r="J220" s="71"/>
      <c r="K220" s="4" t="s">
        <v>130</v>
      </c>
      <c r="L220" s="20" t="e">
        <f>VLOOKUP(L216,'Your Order'!$A:$O,6,FALSE)</f>
        <v>#N/A</v>
      </c>
    </row>
    <row r="221" spans="1:12" ht="18.75" customHeight="1">
      <c r="A221" s="66"/>
      <c r="B221" s="67"/>
      <c r="C221" s="4" t="s">
        <v>129</v>
      </c>
      <c r="D221" s="31" t="e">
        <f>VLOOKUP(D216,'Your Order'!$A:$O,7,FALSE)</f>
        <v>#N/A</v>
      </c>
      <c r="E221" s="67"/>
      <c r="F221" s="67"/>
      <c r="G221" s="4" t="s">
        <v>129</v>
      </c>
      <c r="H221" s="31" t="e">
        <f>VLOOKUP(H216,'Your Order'!$A:$O,7,FALSE)</f>
        <v>#N/A</v>
      </c>
      <c r="I221" s="70"/>
      <c r="J221" s="71"/>
      <c r="K221" s="4" t="s">
        <v>129</v>
      </c>
      <c r="L221" s="32" t="e">
        <f>VLOOKUP(L216,'Your Order'!$A:$O,7,FALSE)</f>
        <v>#N/A</v>
      </c>
    </row>
    <row r="222" spans="1:12" ht="18.75" customHeight="1">
      <c r="A222" s="66"/>
      <c r="B222" s="67"/>
      <c r="C222" s="4" t="s">
        <v>386</v>
      </c>
      <c r="D222" s="10" t="e">
        <f>VLOOKUP(D216,'Your Order'!$A:$O,8,FALSE)</f>
        <v>#N/A</v>
      </c>
      <c r="E222" s="67"/>
      <c r="F222" s="67"/>
      <c r="G222" s="4" t="s">
        <v>386</v>
      </c>
      <c r="H222" s="10" t="e">
        <f>VLOOKUP(H216,'Your Order'!$A:$O,8,FALSE)</f>
        <v>#N/A</v>
      </c>
      <c r="I222" s="70"/>
      <c r="J222" s="71"/>
      <c r="K222" s="4" t="s">
        <v>386</v>
      </c>
      <c r="L222" s="21" t="e">
        <f>VLOOKUP(L216,'Your Order'!$A:$O,8,FALSE)</f>
        <v>#N/A</v>
      </c>
    </row>
    <row r="223" spans="1:12" ht="18.75" customHeight="1">
      <c r="A223" s="66"/>
      <c r="B223" s="67"/>
      <c r="C223" s="6" t="s">
        <v>11</v>
      </c>
      <c r="D223" s="10" t="e">
        <f>VLOOKUP(D216,'Your Order'!$A:$O,9,FALSE)</f>
        <v>#N/A</v>
      </c>
      <c r="E223" s="67"/>
      <c r="F223" s="67"/>
      <c r="G223" s="6" t="s">
        <v>11</v>
      </c>
      <c r="H223" s="10" t="e">
        <f>VLOOKUP(H216,'Your Order'!$A:$O,9,FALSE)</f>
        <v>#N/A</v>
      </c>
      <c r="I223" s="70"/>
      <c r="J223" s="71"/>
      <c r="K223" s="6" t="s">
        <v>11</v>
      </c>
      <c r="L223" s="21" t="e">
        <f>VLOOKUP(L216,'Your Order'!$A:$O,9,FALSE)</f>
        <v>#N/A</v>
      </c>
    </row>
    <row r="224" spans="1:12" ht="18.75" customHeight="1">
      <c r="A224" s="66"/>
      <c r="B224" s="67"/>
      <c r="C224" s="6" t="s">
        <v>10</v>
      </c>
      <c r="D224" s="10" t="e">
        <f>VLOOKUP(D216,'Your Order'!$A:$O,10,FALSE)</f>
        <v>#N/A</v>
      </c>
      <c r="E224" s="67"/>
      <c r="F224" s="67"/>
      <c r="G224" s="6" t="s">
        <v>10</v>
      </c>
      <c r="H224" s="10" t="e">
        <f>VLOOKUP(H216,'Your Order'!$A:$O,10,FALSE)</f>
        <v>#N/A</v>
      </c>
      <c r="I224" s="70"/>
      <c r="J224" s="71"/>
      <c r="K224" s="6" t="s">
        <v>10</v>
      </c>
      <c r="L224" s="21" t="e">
        <f>VLOOKUP(L216,'Your Order'!$A:$O,10,FALSE)</f>
        <v>#N/A</v>
      </c>
    </row>
    <row r="225" spans="1:12" ht="18.75" customHeight="1" thickBot="1">
      <c r="A225" s="66"/>
      <c r="B225" s="67"/>
      <c r="C225" s="6" t="s">
        <v>12</v>
      </c>
      <c r="D225" s="12" t="e">
        <f>VLOOKUP(D216,'Your Order'!$A:$O,11,FALSE)</f>
        <v>#N/A</v>
      </c>
      <c r="E225" s="67"/>
      <c r="F225" s="67"/>
      <c r="G225" s="6" t="s">
        <v>12</v>
      </c>
      <c r="H225" s="12" t="e">
        <f>VLOOKUP(H216,'Your Order'!$A:$O,11,FALSE)</f>
        <v>#N/A</v>
      </c>
      <c r="I225" s="70"/>
      <c r="J225" s="71"/>
      <c r="K225" s="6" t="s">
        <v>12</v>
      </c>
      <c r="L225" s="19" t="e">
        <f>VLOOKUP(L216,'Your Order'!$A:$O,11,FALSE)</f>
        <v>#N/A</v>
      </c>
    </row>
    <row r="226" spans="1:12" ht="18.75" customHeight="1" thickBot="1">
      <c r="A226" s="66"/>
      <c r="B226" s="67"/>
      <c r="C226" s="59" t="s">
        <v>9</v>
      </c>
      <c r="D226" s="62"/>
      <c r="E226" s="67"/>
      <c r="F226" s="67"/>
      <c r="G226" s="59" t="s">
        <v>9</v>
      </c>
      <c r="H226" s="62"/>
      <c r="I226" s="67"/>
      <c r="J226" s="71"/>
      <c r="K226" s="59" t="s">
        <v>9</v>
      </c>
      <c r="L226" s="62"/>
    </row>
    <row r="227" spans="1:12" ht="18.75" customHeight="1">
      <c r="A227" s="66"/>
      <c r="B227" s="67"/>
      <c r="C227" s="6" t="s">
        <v>4</v>
      </c>
      <c r="D227" s="60" t="e">
        <f>VLOOKUP(D216,'Your Order'!$A:$O,12,FALSE)</f>
        <v>#N/A</v>
      </c>
      <c r="E227" s="67"/>
      <c r="F227" s="67"/>
      <c r="G227" s="6" t="s">
        <v>4</v>
      </c>
      <c r="H227" s="60" t="e">
        <f>VLOOKUP(H216,'Your Order'!$A:$O,12,FALSE)</f>
        <v>#N/A</v>
      </c>
      <c r="I227" s="70"/>
      <c r="J227" s="71"/>
      <c r="K227" s="6" t="s">
        <v>4</v>
      </c>
      <c r="L227" s="61" t="e">
        <f>VLOOKUP(L216,'Your Order'!$A:$O,12,FALSE)</f>
        <v>#N/A</v>
      </c>
    </row>
    <row r="228" spans="1:12" ht="18.75" customHeight="1" thickBot="1">
      <c r="A228" s="68"/>
      <c r="B228" s="69"/>
      <c r="C228" s="15" t="s">
        <v>5</v>
      </c>
      <c r="D228" s="16" t="e">
        <f>VLOOKUP(D216,'Your Order'!$A:$O,13,FALSE)</f>
        <v>#N/A</v>
      </c>
      <c r="E228" s="69"/>
      <c r="F228" s="69"/>
      <c r="G228" s="15" t="s">
        <v>5</v>
      </c>
      <c r="H228" s="16" t="e">
        <f>VLOOKUP(H216,'Your Order'!$A:$O,13,FALSE)</f>
        <v>#N/A</v>
      </c>
      <c r="I228" s="72"/>
      <c r="J228" s="73"/>
      <c r="K228" s="15" t="s">
        <v>5</v>
      </c>
      <c r="L228" s="23" t="e">
        <f>VLOOKUP(L216,'Your Order'!$A:$O,13,FALSE)</f>
        <v>#N/A</v>
      </c>
    </row>
    <row r="229" spans="1:12" ht="15" thickTop="1"/>
  </sheetData>
  <sheetProtection password="BE25" sheet="1" objects="1" scenarios="1"/>
  <mergeCells count="52">
    <mergeCell ref="A202:B214"/>
    <mergeCell ref="E202:F214"/>
    <mergeCell ref="I202:J214"/>
    <mergeCell ref="A216:B228"/>
    <mergeCell ref="E216:F228"/>
    <mergeCell ref="I216:J228"/>
    <mergeCell ref="A172:L172"/>
    <mergeCell ref="A174:B186"/>
    <mergeCell ref="E174:F186"/>
    <mergeCell ref="I174:J186"/>
    <mergeCell ref="A188:B200"/>
    <mergeCell ref="E188:F200"/>
    <mergeCell ref="I188:J200"/>
    <mergeCell ref="A145:B157"/>
    <mergeCell ref="E145:F157"/>
    <mergeCell ref="I145:J157"/>
    <mergeCell ref="A159:B171"/>
    <mergeCell ref="E159:F171"/>
    <mergeCell ref="I159:J171"/>
    <mergeCell ref="A115:L115"/>
    <mergeCell ref="A117:B129"/>
    <mergeCell ref="E117:F129"/>
    <mergeCell ref="I117:J129"/>
    <mergeCell ref="A131:B143"/>
    <mergeCell ref="E131:F143"/>
    <mergeCell ref="I131:J143"/>
    <mergeCell ref="A88:B100"/>
    <mergeCell ref="E88:F100"/>
    <mergeCell ref="I88:J100"/>
    <mergeCell ref="A102:B114"/>
    <mergeCell ref="E102:F114"/>
    <mergeCell ref="I102:J114"/>
    <mergeCell ref="A58:L58"/>
    <mergeCell ref="A60:B72"/>
    <mergeCell ref="E60:F72"/>
    <mergeCell ref="I60:J72"/>
    <mergeCell ref="A74:B86"/>
    <mergeCell ref="E74:F86"/>
    <mergeCell ref="I74:J86"/>
    <mergeCell ref="A31:B43"/>
    <mergeCell ref="E31:F43"/>
    <mergeCell ref="I31:J43"/>
    <mergeCell ref="A45:B57"/>
    <mergeCell ref="E45:F57"/>
    <mergeCell ref="I45:J57"/>
    <mergeCell ref="A1:L1"/>
    <mergeCell ref="A3:B15"/>
    <mergeCell ref="E3:F15"/>
    <mergeCell ref="I3:J15"/>
    <mergeCell ref="A17:B29"/>
    <mergeCell ref="E17:F29"/>
    <mergeCell ref="I17:J29"/>
  </mergeCells>
  <conditionalFormatting sqref="D13">
    <cfRule type="cellIs" dxfId="104" priority="95" operator="equal">
      <formula>0</formula>
    </cfRule>
    <cfRule type="cellIs" dxfId="103" priority="96" operator="greaterThan">
      <formula>0</formula>
    </cfRule>
  </conditionalFormatting>
  <conditionalFormatting sqref="H13">
    <cfRule type="cellIs" dxfId="102" priority="93" operator="equal">
      <formula>0</formula>
    </cfRule>
    <cfRule type="cellIs" dxfId="101" priority="94" operator="greaterThan">
      <formula>0</formula>
    </cfRule>
  </conditionalFormatting>
  <conditionalFormatting sqref="L13">
    <cfRule type="cellIs" dxfId="100" priority="91" operator="equal">
      <formula>0</formula>
    </cfRule>
    <cfRule type="cellIs" dxfId="99" priority="92" operator="greaterThan">
      <formula>0</formula>
    </cfRule>
  </conditionalFormatting>
  <conditionalFormatting sqref="D27">
    <cfRule type="cellIs" dxfId="98" priority="89" operator="equal">
      <formula>0</formula>
    </cfRule>
    <cfRule type="cellIs" dxfId="97" priority="90" operator="greaterThan">
      <formula>0</formula>
    </cfRule>
  </conditionalFormatting>
  <conditionalFormatting sqref="H27">
    <cfRule type="cellIs" dxfId="96" priority="87" operator="equal">
      <formula>0</formula>
    </cfRule>
    <cfRule type="cellIs" dxfId="95" priority="88" operator="greaterThan">
      <formula>0</formula>
    </cfRule>
  </conditionalFormatting>
  <conditionalFormatting sqref="L27">
    <cfRule type="cellIs" dxfId="94" priority="85" operator="equal">
      <formula>0</formula>
    </cfRule>
    <cfRule type="cellIs" dxfId="93" priority="86" operator="greaterThan">
      <formula>0</formula>
    </cfRule>
  </conditionalFormatting>
  <conditionalFormatting sqref="D41">
    <cfRule type="cellIs" dxfId="92" priority="83" operator="equal">
      <formula>0</formula>
    </cfRule>
    <cfRule type="cellIs" dxfId="91" priority="84" operator="greaterThan">
      <formula>0</formula>
    </cfRule>
  </conditionalFormatting>
  <conditionalFormatting sqref="H41">
    <cfRule type="cellIs" dxfId="90" priority="81" operator="equal">
      <formula>0</formula>
    </cfRule>
    <cfRule type="cellIs" dxfId="89" priority="82" operator="greaterThan">
      <formula>0</formula>
    </cfRule>
  </conditionalFormatting>
  <conditionalFormatting sqref="L41">
    <cfRule type="cellIs" dxfId="88" priority="79" operator="equal">
      <formula>0</formula>
    </cfRule>
    <cfRule type="cellIs" dxfId="87" priority="80" operator="greaterThan">
      <formula>0</formula>
    </cfRule>
  </conditionalFormatting>
  <conditionalFormatting sqref="D55">
    <cfRule type="cellIs" dxfId="86" priority="77" operator="equal">
      <formula>0</formula>
    </cfRule>
    <cfRule type="cellIs" dxfId="85" priority="78" operator="greaterThan">
      <formula>0</formula>
    </cfRule>
  </conditionalFormatting>
  <conditionalFormatting sqref="H55">
    <cfRule type="cellIs" dxfId="84" priority="75" operator="equal">
      <formula>0</formula>
    </cfRule>
    <cfRule type="cellIs" dxfId="83" priority="76" operator="greaterThan">
      <formula>0</formula>
    </cfRule>
  </conditionalFormatting>
  <conditionalFormatting sqref="L55">
    <cfRule type="cellIs" dxfId="82" priority="73" operator="equal">
      <formula>0</formula>
    </cfRule>
    <cfRule type="cellIs" dxfId="81" priority="74" operator="greaterThan">
      <formula>0</formula>
    </cfRule>
  </conditionalFormatting>
  <conditionalFormatting sqref="D70">
    <cfRule type="cellIs" dxfId="80" priority="71" operator="equal">
      <formula>0</formula>
    </cfRule>
    <cfRule type="cellIs" dxfId="79" priority="72" operator="greaterThan">
      <formula>0</formula>
    </cfRule>
  </conditionalFormatting>
  <conditionalFormatting sqref="H70">
    <cfRule type="cellIs" dxfId="78" priority="69" operator="equal">
      <formula>0</formula>
    </cfRule>
    <cfRule type="cellIs" dxfId="77" priority="70" operator="greaterThan">
      <formula>0</formula>
    </cfRule>
  </conditionalFormatting>
  <conditionalFormatting sqref="L70">
    <cfRule type="cellIs" dxfId="76" priority="67" operator="equal">
      <formula>0</formula>
    </cfRule>
    <cfRule type="cellIs" dxfId="75" priority="68" operator="greaterThan">
      <formula>0</formula>
    </cfRule>
  </conditionalFormatting>
  <conditionalFormatting sqref="L84">
    <cfRule type="cellIs" dxfId="74" priority="65" operator="equal">
      <formula>0</formula>
    </cfRule>
    <cfRule type="cellIs" dxfId="73" priority="66" operator="greaterThan">
      <formula>0</formula>
    </cfRule>
  </conditionalFormatting>
  <conditionalFormatting sqref="H84">
    <cfRule type="cellIs" dxfId="72" priority="63" operator="equal">
      <formula>0</formula>
    </cfRule>
    <cfRule type="cellIs" dxfId="71" priority="64" operator="greaterThan">
      <formula>0</formula>
    </cfRule>
  </conditionalFormatting>
  <conditionalFormatting sqref="D84">
    <cfRule type="cellIs" dxfId="70" priority="61" operator="equal">
      <formula>0</formula>
    </cfRule>
    <cfRule type="cellIs" dxfId="69" priority="62" operator="greaterThan">
      <formula>0</formula>
    </cfRule>
  </conditionalFormatting>
  <conditionalFormatting sqref="D98">
    <cfRule type="cellIs" dxfId="68" priority="59" operator="equal">
      <formula>0</formula>
    </cfRule>
    <cfRule type="cellIs" dxfId="67" priority="60" operator="greaterThan">
      <formula>0</formula>
    </cfRule>
  </conditionalFormatting>
  <conditionalFormatting sqref="H98">
    <cfRule type="cellIs" dxfId="66" priority="57" operator="equal">
      <formula>0</formula>
    </cfRule>
    <cfRule type="cellIs" dxfId="65" priority="58" operator="greaterThan">
      <formula>0</formula>
    </cfRule>
  </conditionalFormatting>
  <conditionalFormatting sqref="L98">
    <cfRule type="cellIs" dxfId="64" priority="55" operator="equal">
      <formula>0</formula>
    </cfRule>
    <cfRule type="cellIs" dxfId="63" priority="56" operator="greaterThan">
      <formula>0</formula>
    </cfRule>
  </conditionalFormatting>
  <conditionalFormatting sqref="L112">
    <cfRule type="cellIs" dxfId="62" priority="53" operator="equal">
      <formula>0</formula>
    </cfRule>
    <cfRule type="cellIs" dxfId="61" priority="54" operator="greaterThan">
      <formula>0</formula>
    </cfRule>
  </conditionalFormatting>
  <conditionalFormatting sqref="H112">
    <cfRule type="cellIs" dxfId="60" priority="51" operator="equal">
      <formula>0</formula>
    </cfRule>
    <cfRule type="cellIs" dxfId="59" priority="52" operator="greaterThan">
      <formula>0</formula>
    </cfRule>
  </conditionalFormatting>
  <conditionalFormatting sqref="D112">
    <cfRule type="cellIs" dxfId="58" priority="49" operator="equal">
      <formula>0</formula>
    </cfRule>
    <cfRule type="cellIs" dxfId="57" priority="50" operator="greaterThan">
      <formula>0</formula>
    </cfRule>
  </conditionalFormatting>
  <conditionalFormatting sqref="D127">
    <cfRule type="cellIs" dxfId="56" priority="47" operator="equal">
      <formula>0</formula>
    </cfRule>
    <cfRule type="cellIs" dxfId="55" priority="48" operator="greaterThan">
      <formula>0</formula>
    </cfRule>
  </conditionalFormatting>
  <conditionalFormatting sqref="H127">
    <cfRule type="cellIs" dxfId="54" priority="45" operator="equal">
      <formula>0</formula>
    </cfRule>
    <cfRule type="cellIs" dxfId="53" priority="46" operator="greaterThan">
      <formula>0</formula>
    </cfRule>
  </conditionalFormatting>
  <conditionalFormatting sqref="L127">
    <cfRule type="cellIs" dxfId="52" priority="43" operator="equal">
      <formula>0</formula>
    </cfRule>
    <cfRule type="cellIs" dxfId="51" priority="44" operator="greaterThan">
      <formula>0</formula>
    </cfRule>
  </conditionalFormatting>
  <conditionalFormatting sqref="D141">
    <cfRule type="cellIs" dxfId="50" priority="41" operator="equal">
      <formula>0</formula>
    </cfRule>
    <cfRule type="cellIs" dxfId="49" priority="42" operator="greaterThan">
      <formula>0</formula>
    </cfRule>
  </conditionalFormatting>
  <conditionalFormatting sqref="H141">
    <cfRule type="cellIs" dxfId="48" priority="39" operator="equal">
      <formula>0</formula>
    </cfRule>
    <cfRule type="cellIs" dxfId="47" priority="40" operator="greaterThan">
      <formula>0</formula>
    </cfRule>
  </conditionalFormatting>
  <conditionalFormatting sqref="L141">
    <cfRule type="cellIs" dxfId="46" priority="37" operator="equal">
      <formula>0</formula>
    </cfRule>
    <cfRule type="cellIs" dxfId="45" priority="38" operator="greaterThan">
      <formula>0</formula>
    </cfRule>
  </conditionalFormatting>
  <conditionalFormatting sqref="D155">
    <cfRule type="cellIs" dxfId="44" priority="35" operator="equal">
      <formula>0</formula>
    </cfRule>
    <cfRule type="cellIs" dxfId="43" priority="36" operator="greaterThan">
      <formula>0</formula>
    </cfRule>
  </conditionalFormatting>
  <conditionalFormatting sqref="H155">
    <cfRule type="cellIs" dxfId="42" priority="33" operator="equal">
      <formula>0</formula>
    </cfRule>
    <cfRule type="cellIs" dxfId="41" priority="34" operator="greaterThan">
      <formula>0</formula>
    </cfRule>
  </conditionalFormatting>
  <conditionalFormatting sqref="L155">
    <cfRule type="cellIs" dxfId="40" priority="31" operator="equal">
      <formula>0</formula>
    </cfRule>
    <cfRule type="cellIs" dxfId="39" priority="32" operator="greaterThan">
      <formula>0</formula>
    </cfRule>
  </conditionalFormatting>
  <conditionalFormatting sqref="D169">
    <cfRule type="cellIs" dxfId="38" priority="29" operator="equal">
      <formula>0</formula>
    </cfRule>
    <cfRule type="cellIs" dxfId="37" priority="30" operator="greaterThan">
      <formula>0</formula>
    </cfRule>
  </conditionalFormatting>
  <conditionalFormatting sqref="H169">
    <cfRule type="cellIs" dxfId="36" priority="27" operator="equal">
      <formula>0</formula>
    </cfRule>
    <cfRule type="cellIs" dxfId="35" priority="28" operator="greaterThan">
      <formula>0</formula>
    </cfRule>
  </conditionalFormatting>
  <conditionalFormatting sqref="L169">
    <cfRule type="cellIs" dxfId="34" priority="25" operator="equal">
      <formula>0</formula>
    </cfRule>
    <cfRule type="cellIs" dxfId="33" priority="26" operator="greaterThan">
      <formula>0</formula>
    </cfRule>
  </conditionalFormatting>
  <conditionalFormatting sqref="D184">
    <cfRule type="cellIs" dxfId="32" priority="23" operator="equal">
      <formula>0</formula>
    </cfRule>
    <cfRule type="cellIs" dxfId="31" priority="24" operator="greaterThan">
      <formula>0</formula>
    </cfRule>
  </conditionalFormatting>
  <conditionalFormatting sqref="H184">
    <cfRule type="cellIs" dxfId="30" priority="21" operator="equal">
      <formula>0</formula>
    </cfRule>
    <cfRule type="cellIs" dxfId="29" priority="22" operator="greaterThan">
      <formula>0</formula>
    </cfRule>
  </conditionalFormatting>
  <conditionalFormatting sqref="L184">
    <cfRule type="cellIs" dxfId="28" priority="19" operator="equal">
      <formula>0</formula>
    </cfRule>
    <cfRule type="cellIs" dxfId="27" priority="20" operator="greaterThan">
      <formula>0</formula>
    </cfRule>
  </conditionalFormatting>
  <conditionalFormatting sqref="D198">
    <cfRule type="cellIs" dxfId="26" priority="17" operator="equal">
      <formula>0</formula>
    </cfRule>
    <cfRule type="cellIs" dxfId="25" priority="18" operator="greaterThan">
      <formula>0</formula>
    </cfRule>
  </conditionalFormatting>
  <conditionalFormatting sqref="H198">
    <cfRule type="cellIs" dxfId="24" priority="15" operator="equal">
      <formula>0</formula>
    </cfRule>
    <cfRule type="cellIs" dxfId="23" priority="16" operator="greaterThan">
      <formula>0</formula>
    </cfRule>
  </conditionalFormatting>
  <conditionalFormatting sqref="L198">
    <cfRule type="cellIs" dxfId="22" priority="13" operator="equal">
      <formula>0</formula>
    </cfRule>
    <cfRule type="cellIs" dxfId="21" priority="14" operator="greaterThan">
      <formula>0</formula>
    </cfRule>
  </conditionalFormatting>
  <conditionalFormatting sqref="D212">
    <cfRule type="cellIs" dxfId="20" priority="11" operator="equal">
      <formula>0</formula>
    </cfRule>
    <cfRule type="cellIs" dxfId="19" priority="12" operator="greaterThan">
      <formula>0</formula>
    </cfRule>
  </conditionalFormatting>
  <conditionalFormatting sqref="H212">
    <cfRule type="cellIs" dxfId="18" priority="9" operator="equal">
      <formula>0</formula>
    </cfRule>
    <cfRule type="cellIs" dxfId="17" priority="10" operator="greaterThan">
      <formula>0</formula>
    </cfRule>
  </conditionalFormatting>
  <conditionalFormatting sqref="L212">
    <cfRule type="cellIs" dxfId="16" priority="7" operator="equal">
      <formula>0</formula>
    </cfRule>
    <cfRule type="cellIs" dxfId="15" priority="8" operator="greaterThan">
      <formula>0</formula>
    </cfRule>
  </conditionalFormatting>
  <conditionalFormatting sqref="D226">
    <cfRule type="cellIs" dxfId="14" priority="5" operator="equal">
      <formula>0</formula>
    </cfRule>
    <cfRule type="cellIs" dxfId="13" priority="6" operator="greaterThan">
      <formula>0</formula>
    </cfRule>
  </conditionalFormatting>
  <conditionalFormatting sqref="H226">
    <cfRule type="cellIs" dxfId="12" priority="3" operator="equal">
      <formula>0</formula>
    </cfRule>
    <cfRule type="cellIs" dxfId="11" priority="4" operator="greaterThan">
      <formula>0</formula>
    </cfRule>
  </conditionalFormatting>
  <conditionalFormatting sqref="L226">
    <cfRule type="cellIs" dxfId="10" priority="1" operator="equal">
      <formula>0</formula>
    </cfRule>
    <cfRule type="cellIs" dxfId="9" priority="2" operator="greaterThan">
      <formula>0</formula>
    </cfRule>
  </conditionalFormatting>
  <dataValidations count="1">
    <dataValidation type="whole" allowBlank="1" showInputMessage="1" showErrorMessage="1" errorTitle="Wrong Input" error="This cell should contain a whole number ranging from 0-1000. " sqref="D13 H13 L13 D27 H27 L27 D41 H41 L41 D55 H55 L55 D70 H70 L70 D84 H84 L84 D98 H98 L98 D112 H112 L112 D127 H127 L127 D141 H141 L141 D155 H155 L155 D169 H169 L169 D184 H184 L184 D198 H198 L198 D212 H212 L212 D226 H226 L226" xr:uid="{6094C717-D52E-4048-AB05-6401EA779627}">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0395A-2E5C-468F-8367-3941AC5140F2}">
  <dimension ref="A1:R129"/>
  <sheetViews>
    <sheetView tabSelected="1" workbookViewId="0">
      <pane xSplit="1" ySplit="1" topLeftCell="B32" activePane="bottomRight" state="frozen"/>
      <selection pane="topRight" activeCell="B1" sqref="B1"/>
      <selection pane="bottomLeft" activeCell="A2" sqref="A2"/>
      <selection pane="bottomRight" activeCell="Q113" sqref="Q113"/>
    </sheetView>
  </sheetViews>
  <sheetFormatPr defaultRowHeight="14.25"/>
  <cols>
    <col min="1" max="1" width="9.875" bestFit="1" customWidth="1"/>
    <col min="2" max="2" width="13.875" customWidth="1"/>
    <col min="5" max="5" width="68.5" bestFit="1" customWidth="1"/>
    <col min="6" max="6" width="14.875" bestFit="1" customWidth="1"/>
    <col min="9" max="9" width="10.5" bestFit="1" customWidth="1"/>
    <col min="10" max="10" width="11.125" bestFit="1" customWidth="1"/>
    <col min="11" max="11" width="11.125" customWidth="1"/>
    <col min="12" max="12" width="12.75" customWidth="1"/>
    <col min="13" max="13" width="6" bestFit="1" customWidth="1"/>
  </cols>
  <sheetData>
    <row r="1" spans="1:17">
      <c r="A1" s="4" t="s">
        <v>0</v>
      </c>
      <c r="B1" s="4" t="s">
        <v>1</v>
      </c>
      <c r="C1" s="4" t="s">
        <v>7</v>
      </c>
      <c r="D1" s="4" t="s">
        <v>3</v>
      </c>
      <c r="E1" s="4" t="s">
        <v>2</v>
      </c>
      <c r="F1" s="4" t="s">
        <v>130</v>
      </c>
      <c r="G1" s="4" t="s">
        <v>129</v>
      </c>
      <c r="H1" s="4" t="s">
        <v>386</v>
      </c>
      <c r="I1" s="6" t="s">
        <v>11</v>
      </c>
      <c r="J1" s="6" t="s">
        <v>10</v>
      </c>
      <c r="K1" s="6" t="s">
        <v>12</v>
      </c>
      <c r="L1" s="6" t="s">
        <v>4</v>
      </c>
      <c r="M1" s="6" t="s">
        <v>8</v>
      </c>
      <c r="N1" s="11" t="s">
        <v>13</v>
      </c>
      <c r="O1" s="11" t="s">
        <v>15</v>
      </c>
      <c r="P1" s="11" t="s">
        <v>9</v>
      </c>
      <c r="Q1" s="11" t="s">
        <v>138</v>
      </c>
    </row>
    <row r="2" spans="1:17">
      <c r="A2" s="14" t="s">
        <v>16</v>
      </c>
      <c r="B2" s="14" t="s">
        <v>56</v>
      </c>
      <c r="C2" s="14">
        <v>629</v>
      </c>
      <c r="D2" s="14" t="s">
        <v>139</v>
      </c>
      <c r="E2" s="26" t="s">
        <v>94</v>
      </c>
      <c r="F2" s="27" t="s">
        <v>131</v>
      </c>
      <c r="G2" s="28">
        <v>32</v>
      </c>
      <c r="H2" s="49">
        <v>30</v>
      </c>
      <c r="I2" s="49">
        <f>H2/2</f>
        <v>15</v>
      </c>
      <c r="J2" s="49">
        <f>I2*(1-O2)</f>
        <v>14.25</v>
      </c>
      <c r="K2" s="12">
        <f>M2*N2</f>
        <v>10</v>
      </c>
      <c r="L2" s="5" t="s">
        <v>14</v>
      </c>
      <c r="M2" s="29">
        <v>10</v>
      </c>
      <c r="N2" s="29">
        <v>1</v>
      </c>
      <c r="O2" s="13">
        <v>0.05</v>
      </c>
      <c r="P2" s="14">
        <f>Blink!$D$13</f>
        <v>0</v>
      </c>
      <c r="Q2" s="49">
        <f>IF(P2&gt;=K2,P2*J2,P2*I2)</f>
        <v>0</v>
      </c>
    </row>
    <row r="3" spans="1:17">
      <c r="A3" s="14" t="s">
        <v>17</v>
      </c>
      <c r="B3" s="14" t="s">
        <v>57</v>
      </c>
      <c r="C3" s="14">
        <v>550</v>
      </c>
      <c r="D3" s="14" t="s">
        <v>139</v>
      </c>
      <c r="E3" s="26" t="s">
        <v>95</v>
      </c>
      <c r="F3" s="27" t="s">
        <v>132</v>
      </c>
      <c r="G3" s="28"/>
      <c r="H3" s="49">
        <v>5</v>
      </c>
      <c r="I3" s="49">
        <f t="shared" ref="I3:I66" si="0">H3/2</f>
        <v>2.5</v>
      </c>
      <c r="J3" s="49">
        <f t="shared" ref="J3:J66" si="1">I3*(1-O3)</f>
        <v>2.375</v>
      </c>
      <c r="K3" s="12">
        <f t="shared" ref="K3:K66" si="2">M3*N3</f>
        <v>72</v>
      </c>
      <c r="L3" s="5" t="s">
        <v>14</v>
      </c>
      <c r="M3" s="29">
        <v>36</v>
      </c>
      <c r="N3" s="29">
        <v>2</v>
      </c>
      <c r="O3" s="13">
        <v>0.05</v>
      </c>
      <c r="P3" s="14">
        <f>Blink!$H$13</f>
        <v>0</v>
      </c>
      <c r="Q3" s="49">
        <f t="shared" ref="Q3:Q66" si="3">IF(P3&gt;=K3,P3*J3,P3*I3)</f>
        <v>0</v>
      </c>
    </row>
    <row r="4" spans="1:17">
      <c r="A4" s="14" t="s">
        <v>18</v>
      </c>
      <c r="B4" s="14" t="s">
        <v>58</v>
      </c>
      <c r="C4" s="14">
        <v>629</v>
      </c>
      <c r="D4" s="14" t="s">
        <v>139</v>
      </c>
      <c r="E4" s="26" t="s">
        <v>96</v>
      </c>
      <c r="F4" s="27" t="s">
        <v>131</v>
      </c>
      <c r="G4" s="28">
        <v>32</v>
      </c>
      <c r="H4" s="49">
        <v>30</v>
      </c>
      <c r="I4" s="49">
        <f t="shared" si="0"/>
        <v>15</v>
      </c>
      <c r="J4" s="49">
        <f t="shared" si="1"/>
        <v>14.25</v>
      </c>
      <c r="K4" s="12">
        <f t="shared" si="2"/>
        <v>10</v>
      </c>
      <c r="L4" s="5" t="s">
        <v>14</v>
      </c>
      <c r="M4" s="29">
        <v>10</v>
      </c>
      <c r="N4" s="29">
        <v>1</v>
      </c>
      <c r="O4" s="13">
        <v>0.05</v>
      </c>
      <c r="P4" s="14">
        <f>Blink!$L$13</f>
        <v>0</v>
      </c>
      <c r="Q4" s="49">
        <f t="shared" si="3"/>
        <v>0</v>
      </c>
    </row>
    <row r="5" spans="1:17">
      <c r="A5" s="14" t="s">
        <v>19</v>
      </c>
      <c r="B5" s="14" t="s">
        <v>59</v>
      </c>
      <c r="C5" s="14">
        <v>550</v>
      </c>
      <c r="D5" s="14" t="s">
        <v>139</v>
      </c>
      <c r="E5" s="26" t="s">
        <v>97</v>
      </c>
      <c r="F5" s="27" t="s">
        <v>132</v>
      </c>
      <c r="G5" s="28"/>
      <c r="H5" s="49">
        <v>5</v>
      </c>
      <c r="I5" s="49">
        <f t="shared" si="0"/>
        <v>2.5</v>
      </c>
      <c r="J5" s="49">
        <f t="shared" si="1"/>
        <v>2.375</v>
      </c>
      <c r="K5" s="12">
        <f t="shared" si="2"/>
        <v>72</v>
      </c>
      <c r="L5" s="5" t="s">
        <v>14</v>
      </c>
      <c r="M5" s="29">
        <v>36</v>
      </c>
      <c r="N5" s="29">
        <v>2</v>
      </c>
      <c r="O5" s="13">
        <v>0.05</v>
      </c>
      <c r="P5" s="14">
        <f>Blink!$D$27</f>
        <v>0</v>
      </c>
      <c r="Q5" s="49">
        <f t="shared" si="3"/>
        <v>0</v>
      </c>
    </row>
    <row r="6" spans="1:17">
      <c r="A6" s="14" t="s">
        <v>20</v>
      </c>
      <c r="B6" s="14" t="s">
        <v>60</v>
      </c>
      <c r="C6" s="14">
        <v>629</v>
      </c>
      <c r="D6" s="14" t="s">
        <v>139</v>
      </c>
      <c r="E6" s="26" t="s">
        <v>98</v>
      </c>
      <c r="F6" s="27" t="s">
        <v>131</v>
      </c>
      <c r="G6" s="28">
        <v>32</v>
      </c>
      <c r="H6" s="49">
        <v>30</v>
      </c>
      <c r="I6" s="49">
        <f t="shared" si="0"/>
        <v>15</v>
      </c>
      <c r="J6" s="49">
        <f t="shared" si="1"/>
        <v>14.25</v>
      </c>
      <c r="K6" s="12">
        <f t="shared" si="2"/>
        <v>10</v>
      </c>
      <c r="L6" s="5" t="s">
        <v>14</v>
      </c>
      <c r="M6" s="29">
        <v>10</v>
      </c>
      <c r="N6" s="29">
        <v>1</v>
      </c>
      <c r="O6" s="13">
        <v>0.05</v>
      </c>
      <c r="P6" s="14">
        <f>Blink!$H$27</f>
        <v>0</v>
      </c>
      <c r="Q6" s="49">
        <f t="shared" si="3"/>
        <v>0</v>
      </c>
    </row>
    <row r="7" spans="1:17">
      <c r="A7" s="14" t="s">
        <v>21</v>
      </c>
      <c r="B7" s="14" t="s">
        <v>61</v>
      </c>
      <c r="C7" s="14">
        <v>550</v>
      </c>
      <c r="D7" s="14" t="s">
        <v>139</v>
      </c>
      <c r="E7" s="26" t="s">
        <v>99</v>
      </c>
      <c r="F7" s="27" t="s">
        <v>132</v>
      </c>
      <c r="G7" s="28"/>
      <c r="H7" s="49">
        <v>5</v>
      </c>
      <c r="I7" s="49">
        <f t="shared" si="0"/>
        <v>2.5</v>
      </c>
      <c r="J7" s="49">
        <f t="shared" si="1"/>
        <v>2.375</v>
      </c>
      <c r="K7" s="12">
        <f t="shared" si="2"/>
        <v>72</v>
      </c>
      <c r="L7" s="5" t="s">
        <v>14</v>
      </c>
      <c r="M7" s="29">
        <v>36</v>
      </c>
      <c r="N7" s="29">
        <v>2</v>
      </c>
      <c r="O7" s="13">
        <v>0.05</v>
      </c>
      <c r="P7" s="14">
        <f>Blink!$L$27</f>
        <v>0</v>
      </c>
      <c r="Q7" s="49">
        <f t="shared" si="3"/>
        <v>0</v>
      </c>
    </row>
    <row r="8" spans="1:17">
      <c r="A8" s="14" t="s">
        <v>22</v>
      </c>
      <c r="B8" s="14" t="s">
        <v>62</v>
      </c>
      <c r="C8" s="14">
        <v>629</v>
      </c>
      <c r="D8" s="14" t="s">
        <v>139</v>
      </c>
      <c r="E8" s="26" t="s">
        <v>100</v>
      </c>
      <c r="F8" s="27" t="s">
        <v>131</v>
      </c>
      <c r="G8" s="28">
        <v>32</v>
      </c>
      <c r="H8" s="49">
        <v>30</v>
      </c>
      <c r="I8" s="49">
        <f t="shared" si="0"/>
        <v>15</v>
      </c>
      <c r="J8" s="49">
        <f t="shared" si="1"/>
        <v>14.25</v>
      </c>
      <c r="K8" s="12">
        <f t="shared" si="2"/>
        <v>10</v>
      </c>
      <c r="L8" s="5" t="s">
        <v>14</v>
      </c>
      <c r="M8" s="29">
        <v>10</v>
      </c>
      <c r="N8" s="29">
        <v>1</v>
      </c>
      <c r="O8" s="13">
        <v>0.05</v>
      </c>
      <c r="P8" s="14">
        <f>Blink!$D$41</f>
        <v>0</v>
      </c>
      <c r="Q8" s="49">
        <f t="shared" si="3"/>
        <v>0</v>
      </c>
    </row>
    <row r="9" spans="1:17">
      <c r="A9" s="14" t="s">
        <v>23</v>
      </c>
      <c r="B9" s="14" t="s">
        <v>63</v>
      </c>
      <c r="C9" s="14">
        <v>550</v>
      </c>
      <c r="D9" s="14" t="s">
        <v>139</v>
      </c>
      <c r="E9" s="26" t="s">
        <v>101</v>
      </c>
      <c r="F9" s="27" t="s">
        <v>132</v>
      </c>
      <c r="G9" s="28"/>
      <c r="H9" s="49">
        <v>5</v>
      </c>
      <c r="I9" s="49">
        <f t="shared" si="0"/>
        <v>2.5</v>
      </c>
      <c r="J9" s="49">
        <f t="shared" si="1"/>
        <v>2.375</v>
      </c>
      <c r="K9" s="12">
        <f t="shared" si="2"/>
        <v>72</v>
      </c>
      <c r="L9" s="5" t="s">
        <v>14</v>
      </c>
      <c r="M9" s="29">
        <v>36</v>
      </c>
      <c r="N9" s="29">
        <v>2</v>
      </c>
      <c r="O9" s="13">
        <v>0.05</v>
      </c>
      <c r="P9" s="14">
        <f>Blink!$H$41</f>
        <v>0</v>
      </c>
      <c r="Q9" s="49">
        <f t="shared" si="3"/>
        <v>0</v>
      </c>
    </row>
    <row r="10" spans="1:17">
      <c r="A10" s="14" t="s">
        <v>24</v>
      </c>
      <c r="B10" s="14" t="s">
        <v>64</v>
      </c>
      <c r="C10" s="14">
        <v>629</v>
      </c>
      <c r="D10" s="14" t="s">
        <v>139</v>
      </c>
      <c r="E10" s="26" t="s">
        <v>102</v>
      </c>
      <c r="F10" s="27" t="s">
        <v>131</v>
      </c>
      <c r="G10" s="28">
        <v>32</v>
      </c>
      <c r="H10" s="49">
        <v>30</v>
      </c>
      <c r="I10" s="49">
        <f t="shared" si="0"/>
        <v>15</v>
      </c>
      <c r="J10" s="49">
        <f t="shared" si="1"/>
        <v>14.25</v>
      </c>
      <c r="K10" s="12">
        <f t="shared" si="2"/>
        <v>10</v>
      </c>
      <c r="L10" s="5" t="s">
        <v>14</v>
      </c>
      <c r="M10" s="29">
        <v>10</v>
      </c>
      <c r="N10" s="29">
        <v>1</v>
      </c>
      <c r="O10" s="13">
        <v>0.05</v>
      </c>
      <c r="P10" s="14">
        <f>Blink!$L$41</f>
        <v>0</v>
      </c>
      <c r="Q10" s="49">
        <f t="shared" si="3"/>
        <v>0</v>
      </c>
    </row>
    <row r="11" spans="1:17">
      <c r="A11" s="14" t="s">
        <v>25</v>
      </c>
      <c r="B11" s="14" t="s">
        <v>65</v>
      </c>
      <c r="C11" s="14">
        <v>550</v>
      </c>
      <c r="D11" s="14" t="s">
        <v>139</v>
      </c>
      <c r="E11" s="26" t="s">
        <v>103</v>
      </c>
      <c r="F11" s="27" t="s">
        <v>132</v>
      </c>
      <c r="G11" s="28"/>
      <c r="H11" s="49">
        <v>5</v>
      </c>
      <c r="I11" s="49">
        <f t="shared" si="0"/>
        <v>2.5</v>
      </c>
      <c r="J11" s="49">
        <f t="shared" si="1"/>
        <v>2.375</v>
      </c>
      <c r="K11" s="12">
        <f t="shared" si="2"/>
        <v>72</v>
      </c>
      <c r="L11" s="5" t="s">
        <v>14</v>
      </c>
      <c r="M11" s="29">
        <v>36</v>
      </c>
      <c r="N11" s="29">
        <v>2</v>
      </c>
      <c r="O11" s="13">
        <v>0.05</v>
      </c>
      <c r="P11" s="14">
        <f>Blink!$D$55</f>
        <v>0</v>
      </c>
      <c r="Q11" s="49">
        <f t="shared" si="3"/>
        <v>0</v>
      </c>
    </row>
    <row r="12" spans="1:17">
      <c r="A12" s="14" t="s">
        <v>26</v>
      </c>
      <c r="B12" s="14" t="s">
        <v>66</v>
      </c>
      <c r="C12" s="14">
        <v>625</v>
      </c>
      <c r="D12" s="14" t="s">
        <v>139</v>
      </c>
      <c r="E12" s="26" t="s">
        <v>104</v>
      </c>
      <c r="F12" s="27" t="s">
        <v>133</v>
      </c>
      <c r="G12" s="28">
        <v>24</v>
      </c>
      <c r="H12" s="49">
        <v>22</v>
      </c>
      <c r="I12" s="49">
        <f t="shared" si="0"/>
        <v>11</v>
      </c>
      <c r="J12" s="49">
        <f t="shared" si="1"/>
        <v>10.45</v>
      </c>
      <c r="K12" s="12">
        <f t="shared" si="2"/>
        <v>10</v>
      </c>
      <c r="L12" s="5" t="s">
        <v>14</v>
      </c>
      <c r="M12" s="29">
        <v>10</v>
      </c>
      <c r="N12" s="29">
        <v>1</v>
      </c>
      <c r="O12" s="13">
        <v>0.05</v>
      </c>
      <c r="P12" s="14">
        <f>Blink!$H$55</f>
        <v>0</v>
      </c>
      <c r="Q12" s="49">
        <f t="shared" si="3"/>
        <v>0</v>
      </c>
    </row>
    <row r="13" spans="1:17">
      <c r="A13" s="14" t="s">
        <v>27</v>
      </c>
      <c r="B13" s="14" t="s">
        <v>67</v>
      </c>
      <c r="C13" s="14">
        <v>550</v>
      </c>
      <c r="D13" s="14" t="s">
        <v>139</v>
      </c>
      <c r="E13" s="26" t="s">
        <v>388</v>
      </c>
      <c r="F13" s="27" t="s">
        <v>132</v>
      </c>
      <c r="G13" s="28"/>
      <c r="H13" s="49">
        <v>5</v>
      </c>
      <c r="I13" s="49">
        <f t="shared" si="0"/>
        <v>2.5</v>
      </c>
      <c r="J13" s="49">
        <f t="shared" si="1"/>
        <v>2.375</v>
      </c>
      <c r="K13" s="12">
        <f t="shared" si="2"/>
        <v>72</v>
      </c>
      <c r="L13" s="5" t="s">
        <v>14</v>
      </c>
      <c r="M13" s="29">
        <v>36</v>
      </c>
      <c r="N13" s="29">
        <v>2</v>
      </c>
      <c r="O13" s="13">
        <v>0.05</v>
      </c>
      <c r="P13" s="14">
        <f>Blink!$L$55</f>
        <v>0</v>
      </c>
      <c r="Q13" s="49">
        <f t="shared" si="3"/>
        <v>0</v>
      </c>
    </row>
    <row r="14" spans="1:17">
      <c r="A14" s="14" t="s">
        <v>28</v>
      </c>
      <c r="B14" s="14" t="s">
        <v>68</v>
      </c>
      <c r="C14" s="14">
        <v>625</v>
      </c>
      <c r="D14" s="14" t="s">
        <v>139</v>
      </c>
      <c r="E14" s="26" t="s">
        <v>105</v>
      </c>
      <c r="F14" s="27" t="s">
        <v>133</v>
      </c>
      <c r="G14" s="28">
        <v>24</v>
      </c>
      <c r="H14" s="49">
        <v>22</v>
      </c>
      <c r="I14" s="49">
        <f t="shared" si="0"/>
        <v>11</v>
      </c>
      <c r="J14" s="49">
        <f t="shared" si="1"/>
        <v>10.45</v>
      </c>
      <c r="K14" s="12">
        <f t="shared" si="2"/>
        <v>10</v>
      </c>
      <c r="L14" s="5" t="s">
        <v>14</v>
      </c>
      <c r="M14" s="29">
        <v>10</v>
      </c>
      <c r="N14" s="29">
        <v>1</v>
      </c>
      <c r="O14" s="13">
        <v>0.05</v>
      </c>
      <c r="P14" s="14">
        <f>Blink!$D$70</f>
        <v>0</v>
      </c>
      <c r="Q14" s="49">
        <f t="shared" si="3"/>
        <v>0</v>
      </c>
    </row>
    <row r="15" spans="1:17">
      <c r="A15" s="14" t="s">
        <v>29</v>
      </c>
      <c r="B15" s="14" t="s">
        <v>69</v>
      </c>
      <c r="C15" s="14">
        <v>550</v>
      </c>
      <c r="D15" s="14" t="s">
        <v>139</v>
      </c>
      <c r="E15" s="26" t="s">
        <v>389</v>
      </c>
      <c r="F15" s="27" t="s">
        <v>132</v>
      </c>
      <c r="G15" s="28"/>
      <c r="H15" s="49">
        <v>5</v>
      </c>
      <c r="I15" s="49">
        <f t="shared" si="0"/>
        <v>2.5</v>
      </c>
      <c r="J15" s="49">
        <f t="shared" si="1"/>
        <v>2.375</v>
      </c>
      <c r="K15" s="12">
        <f t="shared" si="2"/>
        <v>72</v>
      </c>
      <c r="L15" s="5" t="s">
        <v>14</v>
      </c>
      <c r="M15" s="29">
        <v>36</v>
      </c>
      <c r="N15" s="29">
        <v>2</v>
      </c>
      <c r="O15" s="13">
        <v>0.05</v>
      </c>
      <c r="P15" s="14">
        <f>Blink!$H$70</f>
        <v>0</v>
      </c>
      <c r="Q15" s="49">
        <f t="shared" si="3"/>
        <v>0</v>
      </c>
    </row>
    <row r="16" spans="1:17">
      <c r="A16" s="14" t="s">
        <v>30</v>
      </c>
      <c r="B16" s="14" t="s">
        <v>70</v>
      </c>
      <c r="C16" s="14">
        <v>625</v>
      </c>
      <c r="D16" s="14" t="s">
        <v>139</v>
      </c>
      <c r="E16" s="26" t="s">
        <v>106</v>
      </c>
      <c r="F16" s="27" t="s">
        <v>133</v>
      </c>
      <c r="G16" s="28">
        <v>24</v>
      </c>
      <c r="H16" s="49">
        <v>22</v>
      </c>
      <c r="I16" s="49">
        <f t="shared" si="0"/>
        <v>11</v>
      </c>
      <c r="J16" s="49">
        <f t="shared" si="1"/>
        <v>10.45</v>
      </c>
      <c r="K16" s="12">
        <f t="shared" si="2"/>
        <v>10</v>
      </c>
      <c r="L16" s="5" t="s">
        <v>14</v>
      </c>
      <c r="M16" s="29">
        <v>10</v>
      </c>
      <c r="N16" s="29">
        <v>1</v>
      </c>
      <c r="O16" s="13">
        <v>0.05</v>
      </c>
      <c r="P16" s="14">
        <f>Blink!$L$70</f>
        <v>0</v>
      </c>
      <c r="Q16" s="49">
        <f t="shared" si="3"/>
        <v>0</v>
      </c>
    </row>
    <row r="17" spans="1:17">
      <c r="A17" s="14" t="s">
        <v>31</v>
      </c>
      <c r="B17" s="14" t="s">
        <v>71</v>
      </c>
      <c r="C17" s="14">
        <v>550</v>
      </c>
      <c r="D17" s="14" t="s">
        <v>139</v>
      </c>
      <c r="E17" s="26" t="s">
        <v>390</v>
      </c>
      <c r="F17" s="27" t="s">
        <v>132</v>
      </c>
      <c r="G17" s="28"/>
      <c r="H17" s="49">
        <v>5</v>
      </c>
      <c r="I17" s="49">
        <f t="shared" si="0"/>
        <v>2.5</v>
      </c>
      <c r="J17" s="49">
        <f t="shared" si="1"/>
        <v>2.375</v>
      </c>
      <c r="K17" s="12">
        <f t="shared" si="2"/>
        <v>72</v>
      </c>
      <c r="L17" s="5" t="s">
        <v>14</v>
      </c>
      <c r="M17" s="29">
        <v>36</v>
      </c>
      <c r="N17" s="29">
        <v>2</v>
      </c>
      <c r="O17" s="13">
        <v>0.05</v>
      </c>
      <c r="P17" s="14">
        <f>Blink!$D$84</f>
        <v>0</v>
      </c>
      <c r="Q17" s="49">
        <f t="shared" si="3"/>
        <v>0</v>
      </c>
    </row>
    <row r="18" spans="1:17">
      <c r="A18" s="14" t="s">
        <v>32</v>
      </c>
      <c r="B18" s="14" t="s">
        <v>72</v>
      </c>
      <c r="C18" s="14">
        <v>665</v>
      </c>
      <c r="D18" s="14" t="s">
        <v>139</v>
      </c>
      <c r="E18" s="26" t="s">
        <v>107</v>
      </c>
      <c r="F18" s="27" t="s">
        <v>134</v>
      </c>
      <c r="G18" s="28">
        <v>28</v>
      </c>
      <c r="H18" s="49">
        <v>28</v>
      </c>
      <c r="I18" s="49">
        <f t="shared" si="0"/>
        <v>14</v>
      </c>
      <c r="J18" s="49">
        <f t="shared" si="1"/>
        <v>13.299999999999999</v>
      </c>
      <c r="K18" s="12">
        <f t="shared" si="2"/>
        <v>10</v>
      </c>
      <c r="L18" s="5" t="s">
        <v>14</v>
      </c>
      <c r="M18" s="29">
        <v>10</v>
      </c>
      <c r="N18" s="29">
        <v>1</v>
      </c>
      <c r="O18" s="13">
        <v>0.05</v>
      </c>
      <c r="P18" s="14">
        <f>Blink!$H$84</f>
        <v>0</v>
      </c>
      <c r="Q18" s="49">
        <f t="shared" si="3"/>
        <v>0</v>
      </c>
    </row>
    <row r="19" spans="1:17">
      <c r="A19" s="14" t="s">
        <v>33</v>
      </c>
      <c r="B19" s="14" t="s">
        <v>73</v>
      </c>
      <c r="C19" s="14">
        <v>552</v>
      </c>
      <c r="D19" s="14" t="s">
        <v>139</v>
      </c>
      <c r="E19" s="26" t="s">
        <v>108</v>
      </c>
      <c r="F19" s="27" t="s">
        <v>135</v>
      </c>
      <c r="G19" s="28"/>
      <c r="H19" s="49">
        <v>4</v>
      </c>
      <c r="I19" s="49">
        <f t="shared" si="0"/>
        <v>2</v>
      </c>
      <c r="J19" s="49">
        <f t="shared" si="1"/>
        <v>1.9</v>
      </c>
      <c r="K19" s="12">
        <f t="shared" si="2"/>
        <v>72</v>
      </c>
      <c r="L19" s="5" t="s">
        <v>14</v>
      </c>
      <c r="M19" s="29">
        <v>36</v>
      </c>
      <c r="N19" s="29">
        <v>2</v>
      </c>
      <c r="O19" s="13">
        <v>0.05</v>
      </c>
      <c r="P19" s="14">
        <f>Blink!$L$84</f>
        <v>0</v>
      </c>
      <c r="Q19" s="49">
        <f t="shared" si="3"/>
        <v>0</v>
      </c>
    </row>
    <row r="20" spans="1:17">
      <c r="A20" s="14" t="s">
        <v>34</v>
      </c>
      <c r="B20" s="14" t="s">
        <v>74</v>
      </c>
      <c r="C20" s="14">
        <v>665</v>
      </c>
      <c r="D20" s="14" t="s">
        <v>139</v>
      </c>
      <c r="E20" s="26" t="s">
        <v>109</v>
      </c>
      <c r="F20" s="27" t="s">
        <v>134</v>
      </c>
      <c r="G20" s="28">
        <v>28</v>
      </c>
      <c r="H20" s="49">
        <v>28</v>
      </c>
      <c r="I20" s="49">
        <f t="shared" si="0"/>
        <v>14</v>
      </c>
      <c r="J20" s="49">
        <f t="shared" si="1"/>
        <v>13.299999999999999</v>
      </c>
      <c r="K20" s="12">
        <f t="shared" si="2"/>
        <v>10</v>
      </c>
      <c r="L20" s="5" t="s">
        <v>14</v>
      </c>
      <c r="M20" s="29">
        <v>10</v>
      </c>
      <c r="N20" s="29">
        <v>1</v>
      </c>
      <c r="O20" s="13">
        <v>0.05</v>
      </c>
      <c r="P20" s="14">
        <f>Blink!$D$98</f>
        <v>0</v>
      </c>
      <c r="Q20" s="49">
        <f t="shared" si="3"/>
        <v>0</v>
      </c>
    </row>
    <row r="21" spans="1:17">
      <c r="A21" s="14" t="s">
        <v>35</v>
      </c>
      <c r="B21" s="14" t="s">
        <v>75</v>
      </c>
      <c r="C21" s="14">
        <v>552</v>
      </c>
      <c r="D21" s="14" t="s">
        <v>139</v>
      </c>
      <c r="E21" s="26" t="s">
        <v>110</v>
      </c>
      <c r="F21" s="27" t="s">
        <v>135</v>
      </c>
      <c r="G21" s="28"/>
      <c r="H21" s="49">
        <v>4</v>
      </c>
      <c r="I21" s="49">
        <f t="shared" si="0"/>
        <v>2</v>
      </c>
      <c r="J21" s="49">
        <f t="shared" si="1"/>
        <v>1.9</v>
      </c>
      <c r="K21" s="12">
        <f t="shared" si="2"/>
        <v>72</v>
      </c>
      <c r="L21" s="5" t="s">
        <v>14</v>
      </c>
      <c r="M21" s="29">
        <v>36</v>
      </c>
      <c r="N21" s="29">
        <v>2</v>
      </c>
      <c r="O21" s="13">
        <v>0.05</v>
      </c>
      <c r="P21" s="14">
        <f>Blink!$H$98</f>
        <v>0</v>
      </c>
      <c r="Q21" s="49">
        <f t="shared" si="3"/>
        <v>0</v>
      </c>
    </row>
    <row r="22" spans="1:17">
      <c r="A22" s="14" t="s">
        <v>36</v>
      </c>
      <c r="B22" s="14" t="s">
        <v>76</v>
      </c>
      <c r="C22" s="14">
        <v>552</v>
      </c>
      <c r="D22" s="14" t="s">
        <v>139</v>
      </c>
      <c r="E22" s="26" t="s">
        <v>111</v>
      </c>
      <c r="F22" s="27" t="s">
        <v>135</v>
      </c>
      <c r="G22" s="28"/>
      <c r="H22" s="49">
        <v>4</v>
      </c>
      <c r="I22" s="49">
        <f t="shared" si="0"/>
        <v>2</v>
      </c>
      <c r="J22" s="49">
        <f t="shared" si="1"/>
        <v>1.9</v>
      </c>
      <c r="K22" s="12">
        <f t="shared" si="2"/>
        <v>72</v>
      </c>
      <c r="L22" s="5" t="s">
        <v>14</v>
      </c>
      <c r="M22" s="29">
        <v>36</v>
      </c>
      <c r="N22" s="29">
        <v>2</v>
      </c>
      <c r="O22" s="13">
        <v>0.05</v>
      </c>
      <c r="P22" s="14">
        <f>Blink!$L$98</f>
        <v>0</v>
      </c>
      <c r="Q22" s="49">
        <f t="shared" si="3"/>
        <v>0</v>
      </c>
    </row>
    <row r="23" spans="1:17">
      <c r="A23" s="14" t="s">
        <v>37</v>
      </c>
      <c r="B23" s="14" t="s">
        <v>77</v>
      </c>
      <c r="C23" s="14">
        <v>665</v>
      </c>
      <c r="D23" s="14" t="s">
        <v>139</v>
      </c>
      <c r="E23" s="26" t="s">
        <v>112</v>
      </c>
      <c r="F23" s="27" t="s">
        <v>134</v>
      </c>
      <c r="G23" s="28">
        <v>28</v>
      </c>
      <c r="H23" s="49">
        <v>28</v>
      </c>
      <c r="I23" s="49">
        <f t="shared" si="0"/>
        <v>14</v>
      </c>
      <c r="J23" s="49">
        <f t="shared" si="1"/>
        <v>13.299999999999999</v>
      </c>
      <c r="K23" s="12">
        <f t="shared" si="2"/>
        <v>10</v>
      </c>
      <c r="L23" s="5" t="s">
        <v>14</v>
      </c>
      <c r="M23" s="29">
        <v>10</v>
      </c>
      <c r="N23" s="29">
        <v>1</v>
      </c>
      <c r="O23" s="13">
        <v>0.05</v>
      </c>
      <c r="P23" s="14">
        <f>Blink!$D$112</f>
        <v>0</v>
      </c>
      <c r="Q23" s="49">
        <f t="shared" si="3"/>
        <v>0</v>
      </c>
    </row>
    <row r="24" spans="1:17">
      <c r="A24" s="14" t="s">
        <v>38</v>
      </c>
      <c r="B24" s="14" t="s">
        <v>78</v>
      </c>
      <c r="C24" s="14">
        <v>552</v>
      </c>
      <c r="D24" s="14" t="s">
        <v>139</v>
      </c>
      <c r="E24" s="26" t="s">
        <v>113</v>
      </c>
      <c r="F24" s="27" t="s">
        <v>135</v>
      </c>
      <c r="G24" s="28"/>
      <c r="H24" s="49">
        <v>4</v>
      </c>
      <c r="I24" s="49">
        <f t="shared" si="0"/>
        <v>2</v>
      </c>
      <c r="J24" s="49">
        <f t="shared" si="1"/>
        <v>1.9</v>
      </c>
      <c r="K24" s="12">
        <f t="shared" si="2"/>
        <v>72</v>
      </c>
      <c r="L24" s="5" t="s">
        <v>14</v>
      </c>
      <c r="M24" s="29">
        <v>36</v>
      </c>
      <c r="N24" s="29">
        <v>2</v>
      </c>
      <c r="O24" s="13">
        <v>0.05</v>
      </c>
      <c r="P24" s="14">
        <f>Blink!$H$112</f>
        <v>0</v>
      </c>
      <c r="Q24" s="49">
        <f t="shared" si="3"/>
        <v>0</v>
      </c>
    </row>
    <row r="25" spans="1:17">
      <c r="A25" s="14" t="s">
        <v>39</v>
      </c>
      <c r="B25" s="14" t="s">
        <v>79</v>
      </c>
      <c r="C25" s="14">
        <v>552</v>
      </c>
      <c r="D25" s="14" t="s">
        <v>139</v>
      </c>
      <c r="E25" s="26" t="s">
        <v>114</v>
      </c>
      <c r="F25" s="27" t="s">
        <v>135</v>
      </c>
      <c r="G25" s="28"/>
      <c r="H25" s="49">
        <v>4</v>
      </c>
      <c r="I25" s="49">
        <f t="shared" si="0"/>
        <v>2</v>
      </c>
      <c r="J25" s="49">
        <f t="shared" si="1"/>
        <v>1.9</v>
      </c>
      <c r="K25" s="12">
        <f t="shared" si="2"/>
        <v>72</v>
      </c>
      <c r="L25" s="5" t="s">
        <v>14</v>
      </c>
      <c r="M25" s="29">
        <v>36</v>
      </c>
      <c r="N25" s="29">
        <v>2</v>
      </c>
      <c r="O25" s="13">
        <v>0.05</v>
      </c>
      <c r="P25" s="14">
        <f>Blink!$L$112</f>
        <v>0</v>
      </c>
      <c r="Q25" s="49">
        <f t="shared" si="3"/>
        <v>0</v>
      </c>
    </row>
    <row r="26" spans="1:17">
      <c r="A26" s="14" t="s">
        <v>40</v>
      </c>
      <c r="B26" s="14" t="s">
        <v>80</v>
      </c>
      <c r="C26" s="14">
        <v>552</v>
      </c>
      <c r="D26" s="14" t="s">
        <v>139</v>
      </c>
      <c r="E26" s="26" t="s">
        <v>115</v>
      </c>
      <c r="F26" s="27" t="s">
        <v>135</v>
      </c>
      <c r="G26" s="28"/>
      <c r="H26" s="49">
        <v>4</v>
      </c>
      <c r="I26" s="49">
        <f t="shared" si="0"/>
        <v>2</v>
      </c>
      <c r="J26" s="49">
        <f t="shared" si="1"/>
        <v>1.9</v>
      </c>
      <c r="K26" s="12">
        <f t="shared" si="2"/>
        <v>72</v>
      </c>
      <c r="L26" s="5" t="s">
        <v>14</v>
      </c>
      <c r="M26" s="29">
        <v>36</v>
      </c>
      <c r="N26" s="29">
        <v>2</v>
      </c>
      <c r="O26" s="13">
        <v>0.05</v>
      </c>
      <c r="P26" s="14">
        <f>Blink!$D$127</f>
        <v>0</v>
      </c>
      <c r="Q26" s="49">
        <f t="shared" si="3"/>
        <v>0</v>
      </c>
    </row>
    <row r="27" spans="1:17">
      <c r="A27" s="14" t="s">
        <v>41</v>
      </c>
      <c r="B27" s="14">
        <v>5206962080264</v>
      </c>
      <c r="C27" s="14">
        <v>111</v>
      </c>
      <c r="D27" s="14" t="s">
        <v>139</v>
      </c>
      <c r="E27" s="26" t="s">
        <v>116</v>
      </c>
      <c r="F27" s="27" t="s">
        <v>136</v>
      </c>
      <c r="G27" s="28">
        <v>15</v>
      </c>
      <c r="H27" s="49">
        <v>30</v>
      </c>
      <c r="I27" s="49">
        <f t="shared" si="0"/>
        <v>15</v>
      </c>
      <c r="J27" s="49">
        <f t="shared" si="1"/>
        <v>14.25</v>
      </c>
      <c r="K27" s="12">
        <f t="shared" si="2"/>
        <v>10</v>
      </c>
      <c r="L27" s="5" t="s">
        <v>14</v>
      </c>
      <c r="M27" s="29">
        <v>10</v>
      </c>
      <c r="N27" s="29">
        <v>1</v>
      </c>
      <c r="O27" s="13">
        <v>0.05</v>
      </c>
      <c r="P27" s="14">
        <f>Blink!$H$127</f>
        <v>0</v>
      </c>
      <c r="Q27" s="49">
        <f t="shared" si="3"/>
        <v>0</v>
      </c>
    </row>
    <row r="28" spans="1:17">
      <c r="A28" s="14" t="s">
        <v>42</v>
      </c>
      <c r="B28" s="14" t="s">
        <v>81</v>
      </c>
      <c r="C28" s="14">
        <v>552</v>
      </c>
      <c r="D28" s="14" t="s">
        <v>139</v>
      </c>
      <c r="E28" s="26" t="s">
        <v>117</v>
      </c>
      <c r="F28" s="27" t="s">
        <v>135</v>
      </c>
      <c r="G28" s="28"/>
      <c r="H28" s="49">
        <v>4</v>
      </c>
      <c r="I28" s="49">
        <f t="shared" si="0"/>
        <v>2</v>
      </c>
      <c r="J28" s="49">
        <f t="shared" si="1"/>
        <v>1.9</v>
      </c>
      <c r="K28" s="12">
        <f t="shared" si="2"/>
        <v>72</v>
      </c>
      <c r="L28" s="5" t="s">
        <v>14</v>
      </c>
      <c r="M28" s="29">
        <v>36</v>
      </c>
      <c r="N28" s="29">
        <v>2</v>
      </c>
      <c r="O28" s="13">
        <v>0.05</v>
      </c>
      <c r="P28" s="14">
        <f>Blink!$L$127</f>
        <v>0</v>
      </c>
      <c r="Q28" s="49">
        <f t="shared" si="3"/>
        <v>0</v>
      </c>
    </row>
    <row r="29" spans="1:17">
      <c r="A29" s="14" t="s">
        <v>43</v>
      </c>
      <c r="B29" s="14">
        <v>5206962080233</v>
      </c>
      <c r="C29" s="14">
        <v>111</v>
      </c>
      <c r="D29" s="14" t="s">
        <v>139</v>
      </c>
      <c r="E29" s="26" t="s">
        <v>116</v>
      </c>
      <c r="F29" s="27" t="s">
        <v>136</v>
      </c>
      <c r="G29" s="28">
        <v>15</v>
      </c>
      <c r="H29" s="49">
        <v>30</v>
      </c>
      <c r="I29" s="49">
        <f t="shared" si="0"/>
        <v>15</v>
      </c>
      <c r="J29" s="49">
        <f t="shared" si="1"/>
        <v>14.25</v>
      </c>
      <c r="K29" s="12">
        <f t="shared" si="2"/>
        <v>10</v>
      </c>
      <c r="L29" s="5" t="s">
        <v>14</v>
      </c>
      <c r="M29" s="29">
        <v>10</v>
      </c>
      <c r="N29" s="29">
        <v>1</v>
      </c>
      <c r="O29" s="13">
        <v>0.05</v>
      </c>
      <c r="P29" s="14">
        <f>Blink!$D$141</f>
        <v>0</v>
      </c>
      <c r="Q29" s="49">
        <f t="shared" si="3"/>
        <v>0</v>
      </c>
    </row>
    <row r="30" spans="1:17">
      <c r="A30" s="14" t="s">
        <v>44</v>
      </c>
      <c r="B30" s="14" t="s">
        <v>82</v>
      </c>
      <c r="C30" s="14">
        <v>550</v>
      </c>
      <c r="D30" s="14" t="s">
        <v>139</v>
      </c>
      <c r="E30" s="26" t="s">
        <v>391</v>
      </c>
      <c r="F30" s="27" t="s">
        <v>132</v>
      </c>
      <c r="G30" s="28"/>
      <c r="H30" s="49">
        <v>5</v>
      </c>
      <c r="I30" s="49">
        <f t="shared" si="0"/>
        <v>2.5</v>
      </c>
      <c r="J30" s="49">
        <f t="shared" si="1"/>
        <v>2.375</v>
      </c>
      <c r="K30" s="12">
        <f t="shared" si="2"/>
        <v>72</v>
      </c>
      <c r="L30" s="5" t="s">
        <v>14</v>
      </c>
      <c r="M30" s="29">
        <v>36</v>
      </c>
      <c r="N30" s="29">
        <v>2</v>
      </c>
      <c r="O30" s="13">
        <v>0.05</v>
      </c>
      <c r="P30" s="14">
        <f>Blink!$H$141</f>
        <v>0</v>
      </c>
      <c r="Q30" s="49">
        <f t="shared" si="3"/>
        <v>0</v>
      </c>
    </row>
    <row r="31" spans="1:17">
      <c r="A31" s="14" t="s">
        <v>45</v>
      </c>
      <c r="B31" s="14" t="s">
        <v>83</v>
      </c>
      <c r="C31" s="14">
        <v>626</v>
      </c>
      <c r="D31" s="14" t="s">
        <v>139</v>
      </c>
      <c r="E31" s="26" t="s">
        <v>118</v>
      </c>
      <c r="F31" s="27" t="s">
        <v>137</v>
      </c>
      <c r="G31" s="28">
        <v>34</v>
      </c>
      <c r="H31" s="49">
        <v>35</v>
      </c>
      <c r="I31" s="49">
        <f t="shared" si="0"/>
        <v>17.5</v>
      </c>
      <c r="J31" s="49">
        <f t="shared" si="1"/>
        <v>16.625</v>
      </c>
      <c r="K31" s="12">
        <f t="shared" si="2"/>
        <v>10</v>
      </c>
      <c r="L31" s="5" t="s">
        <v>14</v>
      </c>
      <c r="M31" s="29">
        <v>10</v>
      </c>
      <c r="N31" s="29">
        <v>1</v>
      </c>
      <c r="O31" s="13">
        <v>0.05</v>
      </c>
      <c r="P31" s="14">
        <f>Blink!$L$141</f>
        <v>0</v>
      </c>
      <c r="Q31" s="49">
        <f t="shared" si="3"/>
        <v>0</v>
      </c>
    </row>
    <row r="32" spans="1:17">
      <c r="A32" s="14" t="s">
        <v>46</v>
      </c>
      <c r="B32" s="14" t="s">
        <v>84</v>
      </c>
      <c r="C32" s="14">
        <v>625</v>
      </c>
      <c r="D32" s="14" t="s">
        <v>139</v>
      </c>
      <c r="E32" s="26" t="s">
        <v>119</v>
      </c>
      <c r="F32" s="27" t="s">
        <v>133</v>
      </c>
      <c r="G32" s="28">
        <v>24</v>
      </c>
      <c r="H32" s="49">
        <v>22</v>
      </c>
      <c r="I32" s="49">
        <f t="shared" si="0"/>
        <v>11</v>
      </c>
      <c r="J32" s="49">
        <f t="shared" si="1"/>
        <v>10.45</v>
      </c>
      <c r="K32" s="12">
        <f t="shared" si="2"/>
        <v>10</v>
      </c>
      <c r="L32" s="5" t="s">
        <v>14</v>
      </c>
      <c r="M32" s="29">
        <v>10</v>
      </c>
      <c r="N32" s="29">
        <v>1</v>
      </c>
      <c r="O32" s="13">
        <v>0.05</v>
      </c>
      <c r="P32" s="14">
        <f>Blink!$D$155</f>
        <v>0</v>
      </c>
      <c r="Q32" s="49">
        <f t="shared" si="3"/>
        <v>0</v>
      </c>
    </row>
    <row r="33" spans="1:17">
      <c r="A33" s="14" t="s">
        <v>47</v>
      </c>
      <c r="B33" s="14" t="s">
        <v>85</v>
      </c>
      <c r="C33" s="14">
        <v>552</v>
      </c>
      <c r="D33" s="14" t="s">
        <v>139</v>
      </c>
      <c r="E33" s="26" t="s">
        <v>120</v>
      </c>
      <c r="F33" s="27" t="s">
        <v>135</v>
      </c>
      <c r="G33" s="28"/>
      <c r="H33" s="49">
        <v>4</v>
      </c>
      <c r="I33" s="49">
        <f t="shared" si="0"/>
        <v>2</v>
      </c>
      <c r="J33" s="49">
        <f t="shared" si="1"/>
        <v>1.9</v>
      </c>
      <c r="K33" s="12">
        <f t="shared" si="2"/>
        <v>72</v>
      </c>
      <c r="L33" s="5" t="s">
        <v>14</v>
      </c>
      <c r="M33" s="29">
        <v>36</v>
      </c>
      <c r="N33" s="29">
        <v>2</v>
      </c>
      <c r="O33" s="13">
        <v>0.05</v>
      </c>
      <c r="P33" s="14">
        <f>Blink!$H$155</f>
        <v>0</v>
      </c>
      <c r="Q33" s="49">
        <f t="shared" si="3"/>
        <v>0</v>
      </c>
    </row>
    <row r="34" spans="1:17">
      <c r="A34" s="14" t="s">
        <v>48</v>
      </c>
      <c r="B34" s="14" t="s">
        <v>86</v>
      </c>
      <c r="C34" s="14">
        <v>625</v>
      </c>
      <c r="D34" s="14" t="s">
        <v>139</v>
      </c>
      <c r="E34" s="26" t="s">
        <v>121</v>
      </c>
      <c r="F34" s="27" t="s">
        <v>133</v>
      </c>
      <c r="G34" s="28">
        <v>24</v>
      </c>
      <c r="H34" s="49">
        <v>22</v>
      </c>
      <c r="I34" s="49">
        <f t="shared" si="0"/>
        <v>11</v>
      </c>
      <c r="J34" s="49">
        <f t="shared" si="1"/>
        <v>10.45</v>
      </c>
      <c r="K34" s="12">
        <f t="shared" si="2"/>
        <v>10</v>
      </c>
      <c r="L34" s="5" t="s">
        <v>14</v>
      </c>
      <c r="M34" s="29">
        <v>10</v>
      </c>
      <c r="N34" s="29">
        <v>1</v>
      </c>
      <c r="O34" s="13">
        <v>0.05</v>
      </c>
      <c r="P34" s="14">
        <f>Blink!$L$155</f>
        <v>0</v>
      </c>
      <c r="Q34" s="49">
        <f t="shared" si="3"/>
        <v>0</v>
      </c>
    </row>
    <row r="35" spans="1:17">
      <c r="A35" s="14" t="s">
        <v>49</v>
      </c>
      <c r="B35" s="14" t="s">
        <v>87</v>
      </c>
      <c r="C35" s="14">
        <v>552</v>
      </c>
      <c r="D35" s="14" t="s">
        <v>139</v>
      </c>
      <c r="E35" s="26" t="s">
        <v>122</v>
      </c>
      <c r="F35" s="27" t="s">
        <v>135</v>
      </c>
      <c r="G35" s="28"/>
      <c r="H35" s="49">
        <v>4</v>
      </c>
      <c r="I35" s="49">
        <f t="shared" si="0"/>
        <v>2</v>
      </c>
      <c r="J35" s="49">
        <f t="shared" si="1"/>
        <v>1.9</v>
      </c>
      <c r="K35" s="12">
        <f t="shared" si="2"/>
        <v>72</v>
      </c>
      <c r="L35" s="5" t="s">
        <v>14</v>
      </c>
      <c r="M35" s="29">
        <v>36</v>
      </c>
      <c r="N35" s="29">
        <v>2</v>
      </c>
      <c r="O35" s="13">
        <v>0.05</v>
      </c>
      <c r="P35" s="14">
        <f>Blink!$D$169</f>
        <v>0</v>
      </c>
      <c r="Q35" s="49">
        <f t="shared" si="3"/>
        <v>0</v>
      </c>
    </row>
    <row r="36" spans="1:17">
      <c r="A36" s="14" t="s">
        <v>50</v>
      </c>
      <c r="B36" s="14" t="s">
        <v>88</v>
      </c>
      <c r="C36" s="14">
        <v>625</v>
      </c>
      <c r="D36" s="14" t="s">
        <v>139</v>
      </c>
      <c r="E36" s="26" t="s">
        <v>123</v>
      </c>
      <c r="F36" s="27" t="s">
        <v>133</v>
      </c>
      <c r="G36" s="28">
        <v>24</v>
      </c>
      <c r="H36" s="49">
        <v>22</v>
      </c>
      <c r="I36" s="49">
        <f t="shared" si="0"/>
        <v>11</v>
      </c>
      <c r="J36" s="49">
        <f t="shared" si="1"/>
        <v>10.45</v>
      </c>
      <c r="K36" s="12">
        <f t="shared" si="2"/>
        <v>10</v>
      </c>
      <c r="L36" s="5" t="s">
        <v>14</v>
      </c>
      <c r="M36" s="29">
        <v>10</v>
      </c>
      <c r="N36" s="29">
        <v>1</v>
      </c>
      <c r="O36" s="13">
        <v>0.05</v>
      </c>
      <c r="P36" s="14">
        <f>Blink!$H$169</f>
        <v>0</v>
      </c>
      <c r="Q36" s="49">
        <f t="shared" si="3"/>
        <v>0</v>
      </c>
    </row>
    <row r="37" spans="1:17">
      <c r="A37" s="14" t="s">
        <v>51</v>
      </c>
      <c r="B37" s="14" t="s">
        <v>89</v>
      </c>
      <c r="C37" s="14">
        <v>552</v>
      </c>
      <c r="D37" s="14" t="s">
        <v>139</v>
      </c>
      <c r="E37" s="26" t="s">
        <v>124</v>
      </c>
      <c r="F37" s="27" t="s">
        <v>135</v>
      </c>
      <c r="G37" s="28"/>
      <c r="H37" s="49">
        <v>4</v>
      </c>
      <c r="I37" s="49">
        <f t="shared" si="0"/>
        <v>2</v>
      </c>
      <c r="J37" s="49">
        <f t="shared" si="1"/>
        <v>1.9</v>
      </c>
      <c r="K37" s="12">
        <f t="shared" si="2"/>
        <v>72</v>
      </c>
      <c r="L37" s="5" t="s">
        <v>14</v>
      </c>
      <c r="M37" s="29">
        <v>36</v>
      </c>
      <c r="N37" s="29">
        <v>2</v>
      </c>
      <c r="O37" s="13">
        <v>0.05</v>
      </c>
      <c r="P37" s="14">
        <f>Blink!$L$169</f>
        <v>0</v>
      </c>
      <c r="Q37" s="49">
        <f t="shared" si="3"/>
        <v>0</v>
      </c>
    </row>
    <row r="38" spans="1:17">
      <c r="A38" s="14" t="s">
        <v>52</v>
      </c>
      <c r="B38" s="14" t="s">
        <v>90</v>
      </c>
      <c r="C38" s="14">
        <v>665</v>
      </c>
      <c r="D38" s="14" t="s">
        <v>139</v>
      </c>
      <c r="E38" s="26" t="s">
        <v>125</v>
      </c>
      <c r="F38" s="27" t="s">
        <v>134</v>
      </c>
      <c r="G38" s="28">
        <v>28</v>
      </c>
      <c r="H38" s="49">
        <v>28</v>
      </c>
      <c r="I38" s="49">
        <f t="shared" si="0"/>
        <v>14</v>
      </c>
      <c r="J38" s="49">
        <f t="shared" si="1"/>
        <v>13.299999999999999</v>
      </c>
      <c r="K38" s="12">
        <f t="shared" si="2"/>
        <v>10</v>
      </c>
      <c r="L38" s="5" t="s">
        <v>14</v>
      </c>
      <c r="M38" s="29">
        <v>10</v>
      </c>
      <c r="N38" s="29">
        <v>1</v>
      </c>
      <c r="O38" s="13">
        <v>0.05</v>
      </c>
      <c r="P38" s="14">
        <f>Blink!$D$184</f>
        <v>0</v>
      </c>
      <c r="Q38" s="49">
        <f t="shared" si="3"/>
        <v>0</v>
      </c>
    </row>
    <row r="39" spans="1:17">
      <c r="A39" s="14" t="s">
        <v>53</v>
      </c>
      <c r="B39" s="14" t="s">
        <v>91</v>
      </c>
      <c r="C39" s="14">
        <v>552</v>
      </c>
      <c r="D39" s="14" t="s">
        <v>139</v>
      </c>
      <c r="E39" s="26" t="s">
        <v>126</v>
      </c>
      <c r="F39" s="27" t="s">
        <v>135</v>
      </c>
      <c r="G39" s="28"/>
      <c r="H39" s="49">
        <v>4</v>
      </c>
      <c r="I39" s="49">
        <f t="shared" si="0"/>
        <v>2</v>
      </c>
      <c r="J39" s="49">
        <f t="shared" si="1"/>
        <v>1.9</v>
      </c>
      <c r="K39" s="12">
        <f t="shared" si="2"/>
        <v>72</v>
      </c>
      <c r="L39" s="5" t="s">
        <v>14</v>
      </c>
      <c r="M39" s="29">
        <v>36</v>
      </c>
      <c r="N39" s="29">
        <v>2</v>
      </c>
      <c r="O39" s="13">
        <v>0.05</v>
      </c>
      <c r="P39" s="14">
        <f>Blink!$H$184</f>
        <v>0</v>
      </c>
      <c r="Q39" s="49">
        <f t="shared" si="3"/>
        <v>0</v>
      </c>
    </row>
    <row r="40" spans="1:17">
      <c r="A40" s="14" t="s">
        <v>54</v>
      </c>
      <c r="B40" s="14" t="s">
        <v>92</v>
      </c>
      <c r="C40" s="14">
        <v>665</v>
      </c>
      <c r="D40" s="14" t="s">
        <v>139</v>
      </c>
      <c r="E40" s="26" t="s">
        <v>127</v>
      </c>
      <c r="F40" s="27" t="s">
        <v>134</v>
      </c>
      <c r="G40" s="28">
        <v>28</v>
      </c>
      <c r="H40" s="49">
        <v>28</v>
      </c>
      <c r="I40" s="49">
        <f t="shared" si="0"/>
        <v>14</v>
      </c>
      <c r="J40" s="49">
        <f t="shared" si="1"/>
        <v>13.299999999999999</v>
      </c>
      <c r="K40" s="12">
        <f t="shared" si="2"/>
        <v>10</v>
      </c>
      <c r="L40" s="5" t="s">
        <v>14</v>
      </c>
      <c r="M40" s="29">
        <v>10</v>
      </c>
      <c r="N40" s="29">
        <v>1</v>
      </c>
      <c r="O40" s="13">
        <v>0.05</v>
      </c>
      <c r="P40" s="14">
        <f>Blink!$L$184</f>
        <v>0</v>
      </c>
      <c r="Q40" s="49">
        <f t="shared" si="3"/>
        <v>0</v>
      </c>
    </row>
    <row r="41" spans="1:17">
      <c r="A41" s="14" t="s">
        <v>55</v>
      </c>
      <c r="B41" s="14" t="s">
        <v>93</v>
      </c>
      <c r="C41" s="14">
        <v>552</v>
      </c>
      <c r="D41" s="14" t="s">
        <v>139</v>
      </c>
      <c r="E41" s="26" t="s">
        <v>128</v>
      </c>
      <c r="F41" s="27" t="s">
        <v>135</v>
      </c>
      <c r="G41" s="28"/>
      <c r="H41" s="49">
        <v>4</v>
      </c>
      <c r="I41" s="49">
        <f t="shared" si="0"/>
        <v>2</v>
      </c>
      <c r="J41" s="49">
        <f t="shared" si="1"/>
        <v>1.9</v>
      </c>
      <c r="K41" s="12">
        <f t="shared" si="2"/>
        <v>72</v>
      </c>
      <c r="L41" s="5" t="s">
        <v>14</v>
      </c>
      <c r="M41" s="29">
        <v>36</v>
      </c>
      <c r="N41" s="29">
        <v>2</v>
      </c>
      <c r="O41" s="13">
        <v>0.05</v>
      </c>
      <c r="P41" s="14">
        <f>Blink!$D$198</f>
        <v>0</v>
      </c>
      <c r="Q41" s="49">
        <f t="shared" si="3"/>
        <v>0</v>
      </c>
    </row>
    <row r="42" spans="1:17" collapsed="1">
      <c r="A42" s="14" t="s">
        <v>140</v>
      </c>
      <c r="B42" s="14" t="s">
        <v>179</v>
      </c>
      <c r="C42" s="14">
        <v>665</v>
      </c>
      <c r="D42" s="14" t="s">
        <v>178</v>
      </c>
      <c r="E42" s="26" t="s">
        <v>159</v>
      </c>
      <c r="F42" s="27" t="s">
        <v>134</v>
      </c>
      <c r="G42" s="28">
        <v>28</v>
      </c>
      <c r="H42" s="49">
        <v>28</v>
      </c>
      <c r="I42" s="49">
        <f t="shared" si="0"/>
        <v>14</v>
      </c>
      <c r="J42" s="49">
        <f t="shared" si="1"/>
        <v>13.299999999999999</v>
      </c>
      <c r="K42" s="12">
        <f t="shared" si="2"/>
        <v>10</v>
      </c>
      <c r="L42" s="5" t="s">
        <v>14</v>
      </c>
      <c r="M42" s="29">
        <v>10</v>
      </c>
      <c r="N42" s="29">
        <v>1</v>
      </c>
      <c r="O42" s="13">
        <v>0.05</v>
      </c>
      <c r="P42" s="14">
        <f>Mate!D13</f>
        <v>0</v>
      </c>
      <c r="Q42" s="49">
        <f t="shared" si="3"/>
        <v>0</v>
      </c>
    </row>
    <row r="43" spans="1:17">
      <c r="A43" s="14" t="s">
        <v>141</v>
      </c>
      <c r="B43" s="14" t="s">
        <v>180</v>
      </c>
      <c r="C43" s="14">
        <v>550</v>
      </c>
      <c r="D43" s="14" t="s">
        <v>178</v>
      </c>
      <c r="E43" s="26" t="s">
        <v>160</v>
      </c>
      <c r="F43" s="27" t="s">
        <v>198</v>
      </c>
      <c r="G43" s="28"/>
      <c r="H43" s="49">
        <v>5</v>
      </c>
      <c r="I43" s="49">
        <f t="shared" si="0"/>
        <v>2.5</v>
      </c>
      <c r="J43" s="49">
        <f t="shared" si="1"/>
        <v>2.375</v>
      </c>
      <c r="K43" s="12">
        <f t="shared" si="2"/>
        <v>72</v>
      </c>
      <c r="L43" s="5" t="s">
        <v>14</v>
      </c>
      <c r="M43" s="29">
        <v>72</v>
      </c>
      <c r="N43" s="29">
        <v>1</v>
      </c>
      <c r="O43" s="13">
        <v>0.05</v>
      </c>
      <c r="P43" s="14">
        <f>Mate!H13</f>
        <v>0</v>
      </c>
      <c r="Q43" s="49">
        <f t="shared" si="3"/>
        <v>0</v>
      </c>
    </row>
    <row r="44" spans="1:17">
      <c r="A44" s="14" t="s">
        <v>142</v>
      </c>
      <c r="B44" s="14" t="s">
        <v>181</v>
      </c>
      <c r="C44" s="14">
        <v>665</v>
      </c>
      <c r="D44" s="14" t="s">
        <v>178</v>
      </c>
      <c r="E44" s="26" t="s">
        <v>161</v>
      </c>
      <c r="F44" s="27" t="s">
        <v>134</v>
      </c>
      <c r="G44" s="28">
        <v>28</v>
      </c>
      <c r="H44" s="49">
        <v>28</v>
      </c>
      <c r="I44" s="49">
        <f t="shared" si="0"/>
        <v>14</v>
      </c>
      <c r="J44" s="49">
        <f t="shared" si="1"/>
        <v>13.299999999999999</v>
      </c>
      <c r="K44" s="12">
        <f t="shared" si="2"/>
        <v>10</v>
      </c>
      <c r="L44" s="5" t="s">
        <v>14</v>
      </c>
      <c r="M44" s="29">
        <v>10</v>
      </c>
      <c r="N44" s="29">
        <v>1</v>
      </c>
      <c r="O44" s="13">
        <v>0.05</v>
      </c>
      <c r="P44" s="14">
        <f>Mate!L13</f>
        <v>0</v>
      </c>
      <c r="Q44" s="49">
        <f t="shared" si="3"/>
        <v>0</v>
      </c>
    </row>
    <row r="45" spans="1:17">
      <c r="A45" s="14" t="s">
        <v>143</v>
      </c>
      <c r="B45" s="14" t="s">
        <v>182</v>
      </c>
      <c r="C45" s="14">
        <v>552</v>
      </c>
      <c r="D45" s="14" t="s">
        <v>178</v>
      </c>
      <c r="E45" s="26" t="s">
        <v>162</v>
      </c>
      <c r="F45" s="27" t="s">
        <v>199</v>
      </c>
      <c r="G45" s="28"/>
      <c r="H45" s="49">
        <v>4</v>
      </c>
      <c r="I45" s="49">
        <f t="shared" si="0"/>
        <v>2</v>
      </c>
      <c r="J45" s="49">
        <f t="shared" si="1"/>
        <v>1.9</v>
      </c>
      <c r="K45" s="12">
        <f t="shared" si="2"/>
        <v>72</v>
      </c>
      <c r="L45" s="5" t="s">
        <v>14</v>
      </c>
      <c r="M45" s="29">
        <v>36</v>
      </c>
      <c r="N45" s="29">
        <v>2</v>
      </c>
      <c r="O45" s="13">
        <v>0.05</v>
      </c>
      <c r="P45" s="14">
        <f>Mate!D27</f>
        <v>0</v>
      </c>
      <c r="Q45" s="49">
        <f t="shared" si="3"/>
        <v>0</v>
      </c>
    </row>
    <row r="46" spans="1:17">
      <c r="A46" s="14" t="s">
        <v>144</v>
      </c>
      <c r="B46" s="14" t="s">
        <v>183</v>
      </c>
      <c r="C46" s="14">
        <v>550</v>
      </c>
      <c r="D46" s="14" t="s">
        <v>178</v>
      </c>
      <c r="E46" s="26" t="s">
        <v>163</v>
      </c>
      <c r="F46" s="27" t="s">
        <v>198</v>
      </c>
      <c r="G46" s="28"/>
      <c r="H46" s="49">
        <v>5</v>
      </c>
      <c r="I46" s="49">
        <f t="shared" si="0"/>
        <v>2.5</v>
      </c>
      <c r="J46" s="49">
        <f t="shared" si="1"/>
        <v>2.375</v>
      </c>
      <c r="K46" s="12">
        <f t="shared" si="2"/>
        <v>72</v>
      </c>
      <c r="L46" s="5" t="s">
        <v>14</v>
      </c>
      <c r="M46" s="29">
        <v>72</v>
      </c>
      <c r="N46" s="29">
        <v>1</v>
      </c>
      <c r="O46" s="13">
        <v>0.05</v>
      </c>
      <c r="P46" s="14">
        <f>Mate!H27</f>
        <v>0</v>
      </c>
      <c r="Q46" s="49">
        <f t="shared" si="3"/>
        <v>0</v>
      </c>
    </row>
    <row r="47" spans="1:17">
      <c r="A47" s="14" t="s">
        <v>145</v>
      </c>
      <c r="B47" s="14" t="s">
        <v>184</v>
      </c>
      <c r="C47" s="14">
        <v>665</v>
      </c>
      <c r="D47" s="14" t="s">
        <v>178</v>
      </c>
      <c r="E47" s="26" t="s">
        <v>164</v>
      </c>
      <c r="F47" s="27" t="s">
        <v>134</v>
      </c>
      <c r="G47" s="28">
        <v>28</v>
      </c>
      <c r="H47" s="49">
        <v>28</v>
      </c>
      <c r="I47" s="49">
        <f t="shared" si="0"/>
        <v>14</v>
      </c>
      <c r="J47" s="49">
        <f t="shared" si="1"/>
        <v>13.299999999999999</v>
      </c>
      <c r="K47" s="12">
        <f t="shared" si="2"/>
        <v>10</v>
      </c>
      <c r="L47" s="5" t="s">
        <v>14</v>
      </c>
      <c r="M47" s="29">
        <v>10</v>
      </c>
      <c r="N47" s="29">
        <v>1</v>
      </c>
      <c r="O47" s="13">
        <v>0.05</v>
      </c>
      <c r="P47" s="14">
        <f>Mate!L27</f>
        <v>0</v>
      </c>
      <c r="Q47" s="49">
        <f t="shared" si="3"/>
        <v>0</v>
      </c>
    </row>
    <row r="48" spans="1:17">
      <c r="A48" s="14" t="s">
        <v>146</v>
      </c>
      <c r="B48" s="14" t="s">
        <v>185</v>
      </c>
      <c r="C48" s="14">
        <v>552</v>
      </c>
      <c r="D48" s="14" t="s">
        <v>178</v>
      </c>
      <c r="E48" s="26" t="s">
        <v>165</v>
      </c>
      <c r="F48" s="27" t="s">
        <v>199</v>
      </c>
      <c r="G48" s="28"/>
      <c r="H48" s="49">
        <v>4</v>
      </c>
      <c r="I48" s="49">
        <f t="shared" si="0"/>
        <v>2</v>
      </c>
      <c r="J48" s="49">
        <f t="shared" si="1"/>
        <v>1.9</v>
      </c>
      <c r="K48" s="12">
        <f t="shared" si="2"/>
        <v>72</v>
      </c>
      <c r="L48" s="5" t="s">
        <v>14</v>
      </c>
      <c r="M48" s="29">
        <v>36</v>
      </c>
      <c r="N48" s="29">
        <v>2</v>
      </c>
      <c r="O48" s="13">
        <v>0.05</v>
      </c>
      <c r="P48" s="14">
        <f>Mate!D41</f>
        <v>0</v>
      </c>
      <c r="Q48" s="49">
        <f t="shared" si="3"/>
        <v>0</v>
      </c>
    </row>
    <row r="49" spans="1:17">
      <c r="A49" s="14" t="s">
        <v>147</v>
      </c>
      <c r="B49" s="14" t="s">
        <v>186</v>
      </c>
      <c r="C49" s="14">
        <v>550</v>
      </c>
      <c r="D49" s="14" t="s">
        <v>178</v>
      </c>
      <c r="E49" s="26" t="s">
        <v>166</v>
      </c>
      <c r="F49" s="27" t="s">
        <v>198</v>
      </c>
      <c r="G49" s="28"/>
      <c r="H49" s="49">
        <v>5</v>
      </c>
      <c r="I49" s="49">
        <f t="shared" si="0"/>
        <v>2.5</v>
      </c>
      <c r="J49" s="49">
        <f t="shared" si="1"/>
        <v>2.375</v>
      </c>
      <c r="K49" s="12">
        <f t="shared" si="2"/>
        <v>72</v>
      </c>
      <c r="L49" s="5" t="s">
        <v>14</v>
      </c>
      <c r="M49" s="29">
        <v>72</v>
      </c>
      <c r="N49" s="29">
        <v>1</v>
      </c>
      <c r="O49" s="13">
        <v>0.05</v>
      </c>
      <c r="P49" s="14">
        <f>Mate!H41</f>
        <v>0</v>
      </c>
      <c r="Q49" s="49">
        <f t="shared" si="3"/>
        <v>0</v>
      </c>
    </row>
    <row r="50" spans="1:17">
      <c r="A50" s="14" t="s">
        <v>148</v>
      </c>
      <c r="B50" s="14" t="s">
        <v>187</v>
      </c>
      <c r="C50" s="14">
        <v>665</v>
      </c>
      <c r="D50" s="14" t="s">
        <v>178</v>
      </c>
      <c r="E50" s="26" t="s">
        <v>167</v>
      </c>
      <c r="F50" s="27" t="s">
        <v>134</v>
      </c>
      <c r="G50" s="28">
        <v>28</v>
      </c>
      <c r="H50" s="49">
        <v>28</v>
      </c>
      <c r="I50" s="49">
        <f t="shared" si="0"/>
        <v>14</v>
      </c>
      <c r="J50" s="49">
        <f t="shared" si="1"/>
        <v>13.299999999999999</v>
      </c>
      <c r="K50" s="12">
        <f t="shared" si="2"/>
        <v>10</v>
      </c>
      <c r="L50" s="5" t="s">
        <v>14</v>
      </c>
      <c r="M50" s="29">
        <v>10</v>
      </c>
      <c r="N50" s="29">
        <v>1</v>
      </c>
      <c r="O50" s="13">
        <v>0.05</v>
      </c>
      <c r="P50" s="14">
        <f>Mate!L41</f>
        <v>0</v>
      </c>
      <c r="Q50" s="49">
        <f t="shared" si="3"/>
        <v>0</v>
      </c>
    </row>
    <row r="51" spans="1:17">
      <c r="A51" s="14" t="s">
        <v>149</v>
      </c>
      <c r="B51" s="14" t="s">
        <v>188</v>
      </c>
      <c r="C51" s="14">
        <v>665</v>
      </c>
      <c r="D51" s="14" t="s">
        <v>178</v>
      </c>
      <c r="E51" s="26" t="s">
        <v>168</v>
      </c>
      <c r="F51" s="27" t="s">
        <v>134</v>
      </c>
      <c r="G51" s="28">
        <v>28</v>
      </c>
      <c r="H51" s="49">
        <v>28</v>
      </c>
      <c r="I51" s="49">
        <f t="shared" si="0"/>
        <v>14</v>
      </c>
      <c r="J51" s="49">
        <f t="shared" si="1"/>
        <v>13.299999999999999</v>
      </c>
      <c r="K51" s="12">
        <f t="shared" si="2"/>
        <v>10</v>
      </c>
      <c r="L51" s="5" t="s">
        <v>14</v>
      </c>
      <c r="M51" s="29">
        <v>10</v>
      </c>
      <c r="N51" s="29">
        <v>1</v>
      </c>
      <c r="O51" s="13">
        <v>0.05</v>
      </c>
      <c r="P51" s="14">
        <f>Mate!D55</f>
        <v>0</v>
      </c>
      <c r="Q51" s="49">
        <f t="shared" si="3"/>
        <v>0</v>
      </c>
    </row>
    <row r="52" spans="1:17">
      <c r="A52" s="14" t="s">
        <v>150</v>
      </c>
      <c r="B52" s="14" t="s">
        <v>189</v>
      </c>
      <c r="C52" s="14">
        <v>550</v>
      </c>
      <c r="D52" s="14" t="s">
        <v>178</v>
      </c>
      <c r="E52" s="26" t="s">
        <v>169</v>
      </c>
      <c r="F52" s="27" t="s">
        <v>200</v>
      </c>
      <c r="G52" s="28"/>
      <c r="H52" s="49">
        <v>5</v>
      </c>
      <c r="I52" s="49">
        <f t="shared" si="0"/>
        <v>2.5</v>
      </c>
      <c r="J52" s="49">
        <f t="shared" si="1"/>
        <v>2.375</v>
      </c>
      <c r="K52" s="12">
        <f t="shared" si="2"/>
        <v>72</v>
      </c>
      <c r="L52" s="5" t="s">
        <v>14</v>
      </c>
      <c r="M52" s="29">
        <v>72</v>
      </c>
      <c r="N52" s="29">
        <v>1</v>
      </c>
      <c r="O52" s="13">
        <v>0.05</v>
      </c>
      <c r="P52" s="14">
        <f>Mate!H55</f>
        <v>0</v>
      </c>
      <c r="Q52" s="49">
        <f t="shared" si="3"/>
        <v>0</v>
      </c>
    </row>
    <row r="53" spans="1:17">
      <c r="A53" s="14" t="s">
        <v>151</v>
      </c>
      <c r="B53" s="14" t="s">
        <v>190</v>
      </c>
      <c r="C53" s="14">
        <v>665</v>
      </c>
      <c r="D53" s="14" t="s">
        <v>178</v>
      </c>
      <c r="E53" s="26" t="s">
        <v>170</v>
      </c>
      <c r="F53" s="27" t="s">
        <v>134</v>
      </c>
      <c r="G53" s="28">
        <v>28</v>
      </c>
      <c r="H53" s="49">
        <v>28</v>
      </c>
      <c r="I53" s="49">
        <f t="shared" si="0"/>
        <v>14</v>
      </c>
      <c r="J53" s="49">
        <f t="shared" si="1"/>
        <v>13.299999999999999</v>
      </c>
      <c r="K53" s="12">
        <f t="shared" si="2"/>
        <v>10</v>
      </c>
      <c r="L53" s="5" t="s">
        <v>14</v>
      </c>
      <c r="M53" s="29">
        <v>10</v>
      </c>
      <c r="N53" s="29">
        <v>1</v>
      </c>
      <c r="O53" s="13">
        <v>0.05</v>
      </c>
      <c r="P53" s="14">
        <f>Mate!L55</f>
        <v>0</v>
      </c>
      <c r="Q53" s="49">
        <f t="shared" si="3"/>
        <v>0</v>
      </c>
    </row>
    <row r="54" spans="1:17">
      <c r="A54" s="14" t="s">
        <v>152</v>
      </c>
      <c r="B54" s="14" t="s">
        <v>191</v>
      </c>
      <c r="C54" s="14">
        <v>550</v>
      </c>
      <c r="D54" s="14" t="s">
        <v>178</v>
      </c>
      <c r="E54" s="26" t="s">
        <v>171</v>
      </c>
      <c r="F54" s="27" t="s">
        <v>200</v>
      </c>
      <c r="G54" s="28"/>
      <c r="H54" s="49">
        <v>5</v>
      </c>
      <c r="I54" s="49">
        <f t="shared" si="0"/>
        <v>2.5</v>
      </c>
      <c r="J54" s="49">
        <f t="shared" si="1"/>
        <v>2.375</v>
      </c>
      <c r="K54" s="12">
        <f t="shared" si="2"/>
        <v>72</v>
      </c>
      <c r="L54" s="5" t="s">
        <v>14</v>
      </c>
      <c r="M54" s="29">
        <v>72</v>
      </c>
      <c r="N54" s="29">
        <v>1</v>
      </c>
      <c r="O54" s="13">
        <v>0.05</v>
      </c>
      <c r="P54" s="14">
        <f>Mate!D70</f>
        <v>0</v>
      </c>
      <c r="Q54" s="49">
        <f t="shared" si="3"/>
        <v>0</v>
      </c>
    </row>
    <row r="55" spans="1:17">
      <c r="A55" s="14" t="s">
        <v>153</v>
      </c>
      <c r="B55" s="14" t="s">
        <v>192</v>
      </c>
      <c r="C55" s="14">
        <v>665</v>
      </c>
      <c r="D55" s="14" t="s">
        <v>178</v>
      </c>
      <c r="E55" s="26" t="s">
        <v>172</v>
      </c>
      <c r="F55" s="27" t="s">
        <v>134</v>
      </c>
      <c r="G55" s="28">
        <v>28</v>
      </c>
      <c r="H55" s="49">
        <v>28</v>
      </c>
      <c r="I55" s="49">
        <f t="shared" si="0"/>
        <v>14</v>
      </c>
      <c r="J55" s="49">
        <f t="shared" si="1"/>
        <v>13.299999999999999</v>
      </c>
      <c r="K55" s="12">
        <f t="shared" si="2"/>
        <v>10</v>
      </c>
      <c r="L55" s="5" t="s">
        <v>14</v>
      </c>
      <c r="M55" s="29">
        <v>10</v>
      </c>
      <c r="N55" s="29">
        <v>1</v>
      </c>
      <c r="O55" s="13">
        <v>0.05</v>
      </c>
      <c r="P55" s="14">
        <f>Mate!H70</f>
        <v>0</v>
      </c>
      <c r="Q55" s="49">
        <f t="shared" si="3"/>
        <v>0</v>
      </c>
    </row>
    <row r="56" spans="1:17">
      <c r="A56" s="14" t="s">
        <v>154</v>
      </c>
      <c r="B56" s="14" t="s">
        <v>193</v>
      </c>
      <c r="C56" s="14">
        <v>550</v>
      </c>
      <c r="D56" s="14" t="s">
        <v>178</v>
      </c>
      <c r="E56" s="26" t="s">
        <v>173</v>
      </c>
      <c r="F56" s="27" t="s">
        <v>200</v>
      </c>
      <c r="G56" s="28"/>
      <c r="H56" s="49">
        <v>5</v>
      </c>
      <c r="I56" s="49">
        <f t="shared" si="0"/>
        <v>2.5</v>
      </c>
      <c r="J56" s="49">
        <f t="shared" si="1"/>
        <v>2.375</v>
      </c>
      <c r="K56" s="12">
        <f t="shared" si="2"/>
        <v>72</v>
      </c>
      <c r="L56" s="5" t="s">
        <v>14</v>
      </c>
      <c r="M56" s="29">
        <v>72</v>
      </c>
      <c r="N56" s="29">
        <v>1</v>
      </c>
      <c r="O56" s="13">
        <v>0.05</v>
      </c>
      <c r="P56" s="14">
        <f>Mate!L70</f>
        <v>0</v>
      </c>
      <c r="Q56" s="49">
        <f t="shared" si="3"/>
        <v>0</v>
      </c>
    </row>
    <row r="57" spans="1:17">
      <c r="A57" s="14" t="s">
        <v>155</v>
      </c>
      <c r="B57" s="14" t="s">
        <v>194</v>
      </c>
      <c r="C57" s="14">
        <v>665</v>
      </c>
      <c r="D57" s="14" t="s">
        <v>178</v>
      </c>
      <c r="E57" s="26" t="s">
        <v>174</v>
      </c>
      <c r="F57" s="27" t="s">
        <v>134</v>
      </c>
      <c r="G57" s="28">
        <v>28</v>
      </c>
      <c r="H57" s="49">
        <v>28</v>
      </c>
      <c r="I57" s="49">
        <f t="shared" si="0"/>
        <v>14</v>
      </c>
      <c r="J57" s="49">
        <f t="shared" si="1"/>
        <v>13.299999999999999</v>
      </c>
      <c r="K57" s="12">
        <f t="shared" si="2"/>
        <v>10</v>
      </c>
      <c r="L57" s="5" t="s">
        <v>14</v>
      </c>
      <c r="M57" s="29">
        <v>10</v>
      </c>
      <c r="N57" s="29">
        <v>1</v>
      </c>
      <c r="O57" s="13">
        <v>0.05</v>
      </c>
      <c r="P57" s="14">
        <f>Mate!D84</f>
        <v>0</v>
      </c>
      <c r="Q57" s="49">
        <f t="shared" si="3"/>
        <v>0</v>
      </c>
    </row>
    <row r="58" spans="1:17">
      <c r="A58" s="14" t="s">
        <v>156</v>
      </c>
      <c r="B58" s="14" t="s">
        <v>195</v>
      </c>
      <c r="C58" s="14">
        <v>550</v>
      </c>
      <c r="D58" s="14" t="s">
        <v>178</v>
      </c>
      <c r="E58" s="26" t="s">
        <v>175</v>
      </c>
      <c r="F58" s="27" t="s">
        <v>200</v>
      </c>
      <c r="G58" s="28"/>
      <c r="H58" s="49">
        <v>5</v>
      </c>
      <c r="I58" s="49">
        <f t="shared" si="0"/>
        <v>2.5</v>
      </c>
      <c r="J58" s="49">
        <f t="shared" si="1"/>
        <v>2.375</v>
      </c>
      <c r="K58" s="12">
        <f t="shared" si="2"/>
        <v>72</v>
      </c>
      <c r="L58" s="5" t="s">
        <v>14</v>
      </c>
      <c r="M58" s="29">
        <v>72</v>
      </c>
      <c r="N58" s="29">
        <v>1</v>
      </c>
      <c r="O58" s="13">
        <v>0.05</v>
      </c>
      <c r="P58" s="14">
        <f>Mate!H84</f>
        <v>0</v>
      </c>
      <c r="Q58" s="49">
        <f t="shared" si="3"/>
        <v>0</v>
      </c>
    </row>
    <row r="59" spans="1:17">
      <c r="A59" s="14" t="s">
        <v>157</v>
      </c>
      <c r="B59" s="14" t="s">
        <v>196</v>
      </c>
      <c r="C59" s="14">
        <v>665</v>
      </c>
      <c r="D59" s="14" t="s">
        <v>178</v>
      </c>
      <c r="E59" s="26" t="s">
        <v>176</v>
      </c>
      <c r="F59" s="27" t="s">
        <v>134</v>
      </c>
      <c r="G59" s="28">
        <v>28</v>
      </c>
      <c r="H59" s="49">
        <v>28</v>
      </c>
      <c r="I59" s="49">
        <f t="shared" si="0"/>
        <v>14</v>
      </c>
      <c r="J59" s="49">
        <f t="shared" si="1"/>
        <v>13.299999999999999</v>
      </c>
      <c r="K59" s="12">
        <f t="shared" si="2"/>
        <v>10</v>
      </c>
      <c r="L59" s="5" t="s">
        <v>14</v>
      </c>
      <c r="M59" s="29">
        <v>10</v>
      </c>
      <c r="N59" s="29">
        <v>1</v>
      </c>
      <c r="O59" s="13">
        <v>0.05</v>
      </c>
      <c r="P59" s="14">
        <f>Mate!L84</f>
        <v>0</v>
      </c>
      <c r="Q59" s="49">
        <f t="shared" si="3"/>
        <v>0</v>
      </c>
    </row>
    <row r="60" spans="1:17">
      <c r="A60" s="14" t="s">
        <v>158</v>
      </c>
      <c r="B60" s="14" t="s">
        <v>197</v>
      </c>
      <c r="C60" s="14">
        <v>550</v>
      </c>
      <c r="D60" s="14" t="s">
        <v>178</v>
      </c>
      <c r="E60" s="26" t="s">
        <v>177</v>
      </c>
      <c r="F60" s="27" t="s">
        <v>200</v>
      </c>
      <c r="G60" s="28"/>
      <c r="H60" s="49">
        <v>5</v>
      </c>
      <c r="I60" s="49">
        <f t="shared" si="0"/>
        <v>2.5</v>
      </c>
      <c r="J60" s="49">
        <f t="shared" si="1"/>
        <v>2.375</v>
      </c>
      <c r="K60" s="12">
        <f t="shared" si="2"/>
        <v>72</v>
      </c>
      <c r="L60" s="5" t="s">
        <v>14</v>
      </c>
      <c r="M60" s="29">
        <v>72</v>
      </c>
      <c r="N60" s="29">
        <v>1</v>
      </c>
      <c r="O60" s="13">
        <v>0.05</v>
      </c>
      <c r="P60" s="14">
        <f>Mate!D98</f>
        <v>0</v>
      </c>
      <c r="Q60" s="49">
        <f t="shared" si="3"/>
        <v>0</v>
      </c>
    </row>
    <row r="61" spans="1:17">
      <c r="A61" s="9">
        <v>753625</v>
      </c>
      <c r="B61" s="14" t="s">
        <v>266</v>
      </c>
      <c r="C61" s="14">
        <v>625</v>
      </c>
      <c r="D61" s="14" t="s">
        <v>300</v>
      </c>
      <c r="E61" s="26" t="s">
        <v>232</v>
      </c>
      <c r="F61" s="27" t="s">
        <v>133</v>
      </c>
      <c r="G61" s="28">
        <v>24</v>
      </c>
      <c r="H61" s="49">
        <v>22</v>
      </c>
      <c r="I61" s="49">
        <f t="shared" si="0"/>
        <v>11</v>
      </c>
      <c r="J61" s="49">
        <f t="shared" si="1"/>
        <v>10.45</v>
      </c>
      <c r="K61" s="12">
        <f t="shared" si="2"/>
        <v>10</v>
      </c>
      <c r="L61" s="5" t="s">
        <v>14</v>
      </c>
      <c r="M61" s="29">
        <v>10</v>
      </c>
      <c r="N61" s="29">
        <v>1</v>
      </c>
      <c r="O61" s="13">
        <v>0.05</v>
      </c>
      <c r="P61" s="14">
        <f>'Street Lab'!D13</f>
        <v>0</v>
      </c>
      <c r="Q61" s="49">
        <f t="shared" si="3"/>
        <v>0</v>
      </c>
    </row>
    <row r="62" spans="1:17">
      <c r="A62" s="14" t="s">
        <v>201</v>
      </c>
      <c r="B62" s="14" t="s">
        <v>267</v>
      </c>
      <c r="C62" s="14">
        <v>550</v>
      </c>
      <c r="D62" s="14" t="s">
        <v>300</v>
      </c>
      <c r="E62" s="26" t="s">
        <v>233</v>
      </c>
      <c r="F62" s="27" t="s">
        <v>132</v>
      </c>
      <c r="G62" s="28"/>
      <c r="H62" s="49">
        <v>5</v>
      </c>
      <c r="I62" s="49">
        <f t="shared" si="0"/>
        <v>2.5</v>
      </c>
      <c r="J62" s="49">
        <f t="shared" si="1"/>
        <v>2.375</v>
      </c>
      <c r="K62" s="12">
        <f t="shared" si="2"/>
        <v>72</v>
      </c>
      <c r="L62" s="5" t="s">
        <v>14</v>
      </c>
      <c r="M62" s="29">
        <v>36</v>
      </c>
      <c r="N62" s="29">
        <v>2</v>
      </c>
      <c r="O62" s="13">
        <v>0.05</v>
      </c>
      <c r="P62" s="14">
        <f>'Street Lab'!H13</f>
        <v>0</v>
      </c>
      <c r="Q62" s="49">
        <f t="shared" si="3"/>
        <v>0</v>
      </c>
    </row>
    <row r="63" spans="1:17">
      <c r="A63" s="14" t="s">
        <v>202</v>
      </c>
      <c r="B63" s="14" t="s">
        <v>268</v>
      </c>
      <c r="C63" s="14">
        <v>552</v>
      </c>
      <c r="D63" s="14" t="s">
        <v>300</v>
      </c>
      <c r="E63" s="26" t="s">
        <v>234</v>
      </c>
      <c r="F63" s="27" t="s">
        <v>301</v>
      </c>
      <c r="G63" s="28"/>
      <c r="H63" s="49">
        <v>4</v>
      </c>
      <c r="I63" s="49">
        <f t="shared" si="0"/>
        <v>2</v>
      </c>
      <c r="J63" s="49">
        <f t="shared" si="1"/>
        <v>1.9</v>
      </c>
      <c r="K63" s="12">
        <f t="shared" si="2"/>
        <v>72</v>
      </c>
      <c r="L63" s="5" t="s">
        <v>14</v>
      </c>
      <c r="M63" s="29">
        <v>36</v>
      </c>
      <c r="N63" s="29">
        <v>2</v>
      </c>
      <c r="O63" s="13">
        <v>0.05</v>
      </c>
      <c r="P63" s="14">
        <f>'Street Lab'!L13</f>
        <v>0</v>
      </c>
      <c r="Q63" s="49">
        <f t="shared" si="3"/>
        <v>0</v>
      </c>
    </row>
    <row r="64" spans="1:17">
      <c r="A64" s="9">
        <v>752625</v>
      </c>
      <c r="B64" s="14" t="s">
        <v>269</v>
      </c>
      <c r="C64" s="14">
        <v>625</v>
      </c>
      <c r="D64" s="14" t="s">
        <v>300</v>
      </c>
      <c r="E64" s="26" t="s">
        <v>235</v>
      </c>
      <c r="F64" s="27" t="s">
        <v>133</v>
      </c>
      <c r="G64" s="28">
        <v>24</v>
      </c>
      <c r="H64" s="49">
        <v>22</v>
      </c>
      <c r="I64" s="49">
        <f t="shared" si="0"/>
        <v>11</v>
      </c>
      <c r="J64" s="49">
        <f t="shared" si="1"/>
        <v>10.45</v>
      </c>
      <c r="K64" s="12">
        <f t="shared" si="2"/>
        <v>10</v>
      </c>
      <c r="L64" s="5" t="s">
        <v>14</v>
      </c>
      <c r="M64" s="29">
        <v>10</v>
      </c>
      <c r="N64" s="29">
        <v>1</v>
      </c>
      <c r="O64" s="13">
        <v>0.05</v>
      </c>
      <c r="P64" s="14">
        <f>'Street Lab'!D27</f>
        <v>0</v>
      </c>
      <c r="Q64" s="49">
        <f t="shared" si="3"/>
        <v>0</v>
      </c>
    </row>
    <row r="65" spans="1:17">
      <c r="A65" s="14" t="s">
        <v>203</v>
      </c>
      <c r="B65" s="14" t="s">
        <v>270</v>
      </c>
      <c r="C65" s="14">
        <v>552</v>
      </c>
      <c r="D65" s="14" t="s">
        <v>300</v>
      </c>
      <c r="E65" s="26" t="s">
        <v>236</v>
      </c>
      <c r="F65" s="27" t="s">
        <v>301</v>
      </c>
      <c r="G65" s="28"/>
      <c r="H65" s="49">
        <v>4</v>
      </c>
      <c r="I65" s="49">
        <f t="shared" si="0"/>
        <v>2</v>
      </c>
      <c r="J65" s="49">
        <f t="shared" si="1"/>
        <v>1.9</v>
      </c>
      <c r="K65" s="12">
        <f t="shared" si="2"/>
        <v>72</v>
      </c>
      <c r="L65" s="5" t="s">
        <v>14</v>
      </c>
      <c r="M65" s="29">
        <v>36</v>
      </c>
      <c r="N65" s="29">
        <v>2</v>
      </c>
      <c r="O65" s="13">
        <v>0.05</v>
      </c>
      <c r="P65" s="14">
        <f>'Street Lab'!H27</f>
        <v>0</v>
      </c>
      <c r="Q65" s="49">
        <f t="shared" si="3"/>
        <v>0</v>
      </c>
    </row>
    <row r="66" spans="1:17">
      <c r="A66" s="9">
        <v>777665</v>
      </c>
      <c r="B66" s="14" t="s">
        <v>271</v>
      </c>
      <c r="C66" s="14">
        <v>665</v>
      </c>
      <c r="D66" s="14" t="s">
        <v>300</v>
      </c>
      <c r="E66" s="26" t="s">
        <v>237</v>
      </c>
      <c r="F66" s="27" t="s">
        <v>134</v>
      </c>
      <c r="G66" s="28">
        <v>28</v>
      </c>
      <c r="H66" s="49">
        <v>28</v>
      </c>
      <c r="I66" s="49">
        <f t="shared" si="0"/>
        <v>14</v>
      </c>
      <c r="J66" s="49">
        <f t="shared" si="1"/>
        <v>13.299999999999999</v>
      </c>
      <c r="K66" s="12">
        <f t="shared" si="2"/>
        <v>10</v>
      </c>
      <c r="L66" s="5" t="s">
        <v>14</v>
      </c>
      <c r="M66" s="29">
        <v>10</v>
      </c>
      <c r="N66" s="29">
        <v>1</v>
      </c>
      <c r="O66" s="13">
        <v>0.05</v>
      </c>
      <c r="P66" s="14">
        <f>'Street Lab'!L27</f>
        <v>0</v>
      </c>
      <c r="Q66" s="49">
        <f t="shared" si="3"/>
        <v>0</v>
      </c>
    </row>
    <row r="67" spans="1:17">
      <c r="A67" s="14" t="s">
        <v>204</v>
      </c>
      <c r="B67" s="14" t="s">
        <v>272</v>
      </c>
      <c r="C67" s="14">
        <v>552</v>
      </c>
      <c r="D67" s="14" t="s">
        <v>300</v>
      </c>
      <c r="E67" s="26" t="s">
        <v>238</v>
      </c>
      <c r="F67" s="27" t="s">
        <v>301</v>
      </c>
      <c r="G67" s="28"/>
      <c r="H67" s="49">
        <v>4</v>
      </c>
      <c r="I67" s="49">
        <f t="shared" ref="I67:I121" si="4">H67/2</f>
        <v>2</v>
      </c>
      <c r="J67" s="49">
        <f t="shared" ref="J67:J121" si="5">I67*(1-O67)</f>
        <v>1.9</v>
      </c>
      <c r="K67" s="12">
        <f t="shared" ref="K67:K121" si="6">M67*N67</f>
        <v>72</v>
      </c>
      <c r="L67" s="5" t="s">
        <v>14</v>
      </c>
      <c r="M67" s="29">
        <v>36</v>
      </c>
      <c r="N67" s="29">
        <v>2</v>
      </c>
      <c r="O67" s="13">
        <v>0.05</v>
      </c>
      <c r="P67" s="14">
        <f>'Street Lab'!D41</f>
        <v>0</v>
      </c>
      <c r="Q67" s="49">
        <f t="shared" ref="Q67:Q121" si="7">IF(P67&gt;=K67,P67*J67,P67*I67)</f>
        <v>0</v>
      </c>
    </row>
    <row r="68" spans="1:17">
      <c r="A68" s="14" t="s">
        <v>205</v>
      </c>
      <c r="B68" s="14" t="s">
        <v>273</v>
      </c>
      <c r="C68" s="14">
        <v>625</v>
      </c>
      <c r="D68" s="14" t="s">
        <v>300</v>
      </c>
      <c r="E68" s="26" t="s">
        <v>239</v>
      </c>
      <c r="F68" s="27" t="s">
        <v>133</v>
      </c>
      <c r="G68" s="28">
        <v>24</v>
      </c>
      <c r="H68" s="49">
        <v>22</v>
      </c>
      <c r="I68" s="49">
        <f t="shared" si="4"/>
        <v>11</v>
      </c>
      <c r="J68" s="49">
        <f t="shared" si="5"/>
        <v>10.45</v>
      </c>
      <c r="K68" s="12">
        <f t="shared" si="6"/>
        <v>10</v>
      </c>
      <c r="L68" s="5" t="s">
        <v>14</v>
      </c>
      <c r="M68" s="29">
        <v>10</v>
      </c>
      <c r="N68" s="29">
        <v>1</v>
      </c>
      <c r="O68" s="13">
        <v>0.05</v>
      </c>
      <c r="P68" s="14">
        <f>'Street Lab'!H41</f>
        <v>0</v>
      </c>
      <c r="Q68" s="49">
        <f t="shared" si="7"/>
        <v>0</v>
      </c>
    </row>
    <row r="69" spans="1:17">
      <c r="A69" s="14" t="s">
        <v>206</v>
      </c>
      <c r="B69" s="14" t="s">
        <v>274</v>
      </c>
      <c r="C69" s="14">
        <v>625</v>
      </c>
      <c r="D69" s="14" t="s">
        <v>300</v>
      </c>
      <c r="E69" s="26" t="s">
        <v>240</v>
      </c>
      <c r="F69" s="27" t="s">
        <v>133</v>
      </c>
      <c r="G69" s="28">
        <v>24</v>
      </c>
      <c r="H69" s="49">
        <v>22</v>
      </c>
      <c r="I69" s="49">
        <f t="shared" si="4"/>
        <v>11</v>
      </c>
      <c r="J69" s="49">
        <f t="shared" si="5"/>
        <v>10.45</v>
      </c>
      <c r="K69" s="12">
        <f t="shared" si="6"/>
        <v>10</v>
      </c>
      <c r="L69" s="5" t="s">
        <v>14</v>
      </c>
      <c r="M69" s="29">
        <v>10</v>
      </c>
      <c r="N69" s="29">
        <v>1</v>
      </c>
      <c r="O69" s="13">
        <v>0.05</v>
      </c>
      <c r="P69" s="14">
        <f>'Street Lab'!L41</f>
        <v>0</v>
      </c>
      <c r="Q69" s="49">
        <f t="shared" si="7"/>
        <v>0</v>
      </c>
    </row>
    <row r="70" spans="1:17">
      <c r="A70" s="14" t="s">
        <v>207</v>
      </c>
      <c r="B70" s="14" t="s">
        <v>275</v>
      </c>
      <c r="C70" s="14">
        <v>665</v>
      </c>
      <c r="D70" s="14" t="s">
        <v>300</v>
      </c>
      <c r="E70" s="26" t="s">
        <v>241</v>
      </c>
      <c r="F70" s="27" t="s">
        <v>134</v>
      </c>
      <c r="G70" s="28">
        <v>28</v>
      </c>
      <c r="H70" s="49">
        <v>28</v>
      </c>
      <c r="I70" s="49">
        <f t="shared" si="4"/>
        <v>14</v>
      </c>
      <c r="J70" s="49">
        <f t="shared" si="5"/>
        <v>13.299999999999999</v>
      </c>
      <c r="K70" s="12">
        <f t="shared" si="6"/>
        <v>10</v>
      </c>
      <c r="L70" s="5" t="s">
        <v>14</v>
      </c>
      <c r="M70" s="29">
        <v>10</v>
      </c>
      <c r="N70" s="29">
        <v>1</v>
      </c>
      <c r="O70" s="13">
        <v>0.05</v>
      </c>
      <c r="P70" s="14">
        <f>'Street Lab'!D55</f>
        <v>0</v>
      </c>
      <c r="Q70" s="49">
        <f t="shared" si="7"/>
        <v>0</v>
      </c>
    </row>
    <row r="71" spans="1:17">
      <c r="A71" s="14" t="s">
        <v>208</v>
      </c>
      <c r="B71" s="14" t="s">
        <v>276</v>
      </c>
      <c r="C71" s="14">
        <v>665</v>
      </c>
      <c r="D71" s="14" t="s">
        <v>300</v>
      </c>
      <c r="E71" s="26" t="s">
        <v>242</v>
      </c>
      <c r="F71" s="27" t="s">
        <v>134</v>
      </c>
      <c r="G71" s="28">
        <v>28</v>
      </c>
      <c r="H71" s="49">
        <v>28</v>
      </c>
      <c r="I71" s="49">
        <f t="shared" si="4"/>
        <v>14</v>
      </c>
      <c r="J71" s="49">
        <f t="shared" si="5"/>
        <v>13.299999999999999</v>
      </c>
      <c r="K71" s="12">
        <f t="shared" si="6"/>
        <v>10</v>
      </c>
      <c r="L71" s="5" t="s">
        <v>14</v>
      </c>
      <c r="M71" s="29">
        <v>10</v>
      </c>
      <c r="N71" s="29">
        <v>1</v>
      </c>
      <c r="O71" s="13">
        <v>0.05</v>
      </c>
      <c r="P71" s="14">
        <f>'Street Lab'!H55</f>
        <v>0</v>
      </c>
      <c r="Q71" s="49">
        <f t="shared" si="7"/>
        <v>0</v>
      </c>
    </row>
    <row r="72" spans="1:17">
      <c r="A72" s="14" t="s">
        <v>209</v>
      </c>
      <c r="B72" s="14" t="s">
        <v>277</v>
      </c>
      <c r="C72" s="14">
        <v>552</v>
      </c>
      <c r="D72" s="14" t="s">
        <v>300</v>
      </c>
      <c r="E72" s="26" t="s">
        <v>243</v>
      </c>
      <c r="F72" s="27" t="s">
        <v>301</v>
      </c>
      <c r="G72" s="28"/>
      <c r="H72" s="49">
        <v>4</v>
      </c>
      <c r="I72" s="49">
        <f t="shared" si="4"/>
        <v>2</v>
      </c>
      <c r="J72" s="49">
        <f t="shared" si="5"/>
        <v>1.9</v>
      </c>
      <c r="K72" s="12">
        <f t="shared" si="6"/>
        <v>72</v>
      </c>
      <c r="L72" s="5" t="s">
        <v>14</v>
      </c>
      <c r="M72" s="29">
        <v>36</v>
      </c>
      <c r="N72" s="29">
        <v>2</v>
      </c>
      <c r="O72" s="13">
        <v>0.05</v>
      </c>
      <c r="P72" s="14">
        <f>'Street Lab'!L55</f>
        <v>0</v>
      </c>
      <c r="Q72" s="49">
        <f t="shared" si="7"/>
        <v>0</v>
      </c>
    </row>
    <row r="73" spans="1:17">
      <c r="A73" s="14" t="s">
        <v>210</v>
      </c>
      <c r="B73" s="14" t="s">
        <v>278</v>
      </c>
      <c r="C73" s="14">
        <v>550</v>
      </c>
      <c r="D73" s="14" t="s">
        <v>300</v>
      </c>
      <c r="E73" s="26" t="s">
        <v>244</v>
      </c>
      <c r="F73" s="27" t="s">
        <v>132</v>
      </c>
      <c r="G73" s="28"/>
      <c r="H73" s="49">
        <v>5</v>
      </c>
      <c r="I73" s="49">
        <f t="shared" si="4"/>
        <v>2.5</v>
      </c>
      <c r="J73" s="49">
        <f t="shared" si="5"/>
        <v>2.375</v>
      </c>
      <c r="K73" s="12">
        <f t="shared" si="6"/>
        <v>72</v>
      </c>
      <c r="L73" s="5" t="s">
        <v>14</v>
      </c>
      <c r="M73" s="29">
        <v>36</v>
      </c>
      <c r="N73" s="29">
        <v>2</v>
      </c>
      <c r="O73" s="13">
        <v>0.05</v>
      </c>
      <c r="P73" s="14">
        <f>'Street Lab'!D70</f>
        <v>0</v>
      </c>
      <c r="Q73" s="49">
        <f t="shared" si="7"/>
        <v>0</v>
      </c>
    </row>
    <row r="74" spans="1:17">
      <c r="A74" s="14" t="s">
        <v>211</v>
      </c>
      <c r="B74" s="14" t="s">
        <v>279</v>
      </c>
      <c r="C74" s="14">
        <v>665</v>
      </c>
      <c r="D74" s="14" t="s">
        <v>300</v>
      </c>
      <c r="E74" s="26" t="s">
        <v>245</v>
      </c>
      <c r="F74" s="27" t="s">
        <v>134</v>
      </c>
      <c r="G74" s="28">
        <v>28</v>
      </c>
      <c r="H74" s="49">
        <v>28</v>
      </c>
      <c r="I74" s="49">
        <f t="shared" si="4"/>
        <v>14</v>
      </c>
      <c r="J74" s="49">
        <f t="shared" si="5"/>
        <v>13.299999999999999</v>
      </c>
      <c r="K74" s="12">
        <f t="shared" si="6"/>
        <v>10</v>
      </c>
      <c r="L74" s="5" t="s">
        <v>14</v>
      </c>
      <c r="M74" s="29">
        <v>10</v>
      </c>
      <c r="N74" s="29">
        <v>1</v>
      </c>
      <c r="O74" s="13">
        <v>0.05</v>
      </c>
      <c r="P74" s="14">
        <f>'Street Lab'!H70</f>
        <v>0</v>
      </c>
      <c r="Q74" s="49">
        <f t="shared" si="7"/>
        <v>0</v>
      </c>
    </row>
    <row r="75" spans="1:17">
      <c r="A75" s="14" t="s">
        <v>212</v>
      </c>
      <c r="B75" s="14" t="s">
        <v>280</v>
      </c>
      <c r="C75" s="14">
        <v>552</v>
      </c>
      <c r="D75" s="14" t="s">
        <v>300</v>
      </c>
      <c r="E75" s="26" t="s">
        <v>246</v>
      </c>
      <c r="F75" s="27" t="s">
        <v>301</v>
      </c>
      <c r="G75" s="28"/>
      <c r="H75" s="49">
        <v>4</v>
      </c>
      <c r="I75" s="49">
        <f t="shared" si="4"/>
        <v>2</v>
      </c>
      <c r="J75" s="49">
        <f t="shared" si="5"/>
        <v>1.9</v>
      </c>
      <c r="K75" s="12">
        <f t="shared" si="6"/>
        <v>72</v>
      </c>
      <c r="L75" s="5" t="s">
        <v>14</v>
      </c>
      <c r="M75" s="29">
        <v>36</v>
      </c>
      <c r="N75" s="29">
        <v>2</v>
      </c>
      <c r="O75" s="13">
        <v>0.05</v>
      </c>
      <c r="P75" s="14">
        <f>'Street Lab'!L70</f>
        <v>0</v>
      </c>
      <c r="Q75" s="49">
        <f t="shared" si="7"/>
        <v>0</v>
      </c>
    </row>
    <row r="76" spans="1:17">
      <c r="A76" s="14" t="s">
        <v>213</v>
      </c>
      <c r="B76" s="14" t="s">
        <v>281</v>
      </c>
      <c r="C76" s="14">
        <v>550</v>
      </c>
      <c r="D76" s="14" t="s">
        <v>300</v>
      </c>
      <c r="E76" s="26" t="s">
        <v>247</v>
      </c>
      <c r="F76" s="27" t="s">
        <v>132</v>
      </c>
      <c r="G76" s="28"/>
      <c r="H76" s="49">
        <v>5</v>
      </c>
      <c r="I76" s="49">
        <f t="shared" si="4"/>
        <v>2.5</v>
      </c>
      <c r="J76" s="49">
        <f t="shared" si="5"/>
        <v>2.375</v>
      </c>
      <c r="K76" s="12">
        <f t="shared" si="6"/>
        <v>72</v>
      </c>
      <c r="L76" s="5" t="s">
        <v>14</v>
      </c>
      <c r="M76" s="29">
        <v>36</v>
      </c>
      <c r="N76" s="29">
        <v>2</v>
      </c>
      <c r="O76" s="13">
        <v>0.05</v>
      </c>
      <c r="P76" s="14">
        <f>'Street Lab'!D84</f>
        <v>0</v>
      </c>
      <c r="Q76" s="49">
        <f t="shared" si="7"/>
        <v>0</v>
      </c>
    </row>
    <row r="77" spans="1:17">
      <c r="A77" s="14" t="s">
        <v>214</v>
      </c>
      <c r="B77" s="14" t="s">
        <v>282</v>
      </c>
      <c r="C77" s="14">
        <v>665</v>
      </c>
      <c r="D77" s="14" t="s">
        <v>300</v>
      </c>
      <c r="E77" s="26" t="s">
        <v>248</v>
      </c>
      <c r="F77" s="27" t="s">
        <v>134</v>
      </c>
      <c r="G77" s="28">
        <v>28</v>
      </c>
      <c r="H77" s="49">
        <v>28</v>
      </c>
      <c r="I77" s="49">
        <f t="shared" si="4"/>
        <v>14</v>
      </c>
      <c r="J77" s="49">
        <f t="shared" si="5"/>
        <v>13.299999999999999</v>
      </c>
      <c r="K77" s="12">
        <f t="shared" si="6"/>
        <v>10</v>
      </c>
      <c r="L77" s="5" t="s">
        <v>14</v>
      </c>
      <c r="M77" s="29">
        <v>10</v>
      </c>
      <c r="N77" s="29">
        <v>1</v>
      </c>
      <c r="O77" s="13">
        <v>0.05</v>
      </c>
      <c r="P77" s="14">
        <f>'Street Lab'!H84</f>
        <v>0</v>
      </c>
      <c r="Q77" s="49">
        <f t="shared" si="7"/>
        <v>0</v>
      </c>
    </row>
    <row r="78" spans="1:17">
      <c r="A78" s="14" t="s">
        <v>215</v>
      </c>
      <c r="B78" s="14" t="s">
        <v>283</v>
      </c>
      <c r="C78" s="14">
        <v>550</v>
      </c>
      <c r="D78" s="14" t="s">
        <v>300</v>
      </c>
      <c r="E78" s="26" t="s">
        <v>249</v>
      </c>
      <c r="F78" s="27" t="s">
        <v>132</v>
      </c>
      <c r="G78" s="28"/>
      <c r="H78" s="49">
        <v>5</v>
      </c>
      <c r="I78" s="49">
        <f t="shared" si="4"/>
        <v>2.5</v>
      </c>
      <c r="J78" s="49">
        <f t="shared" si="5"/>
        <v>2.375</v>
      </c>
      <c r="K78" s="12">
        <f t="shared" si="6"/>
        <v>72</v>
      </c>
      <c r="L78" s="5" t="s">
        <v>14</v>
      </c>
      <c r="M78" s="29">
        <v>36</v>
      </c>
      <c r="N78" s="29">
        <v>2</v>
      </c>
      <c r="O78" s="13">
        <v>0.05</v>
      </c>
      <c r="P78" s="14">
        <f>'Street Lab'!L84</f>
        <v>0</v>
      </c>
      <c r="Q78" s="49">
        <f t="shared" si="7"/>
        <v>0</v>
      </c>
    </row>
    <row r="79" spans="1:17">
      <c r="A79" s="14" t="s">
        <v>216</v>
      </c>
      <c r="B79" s="14" t="s">
        <v>284</v>
      </c>
      <c r="C79" s="14">
        <v>552</v>
      </c>
      <c r="D79" s="14" t="s">
        <v>300</v>
      </c>
      <c r="E79" s="26" t="s">
        <v>250</v>
      </c>
      <c r="F79" s="27" t="s">
        <v>301</v>
      </c>
      <c r="G79" s="28"/>
      <c r="H79" s="49">
        <v>4</v>
      </c>
      <c r="I79" s="49">
        <f t="shared" si="4"/>
        <v>2</v>
      </c>
      <c r="J79" s="49">
        <f t="shared" si="5"/>
        <v>1.9</v>
      </c>
      <c r="K79" s="12">
        <f t="shared" si="6"/>
        <v>72</v>
      </c>
      <c r="L79" s="5" t="s">
        <v>14</v>
      </c>
      <c r="M79" s="29">
        <v>36</v>
      </c>
      <c r="N79" s="29">
        <v>2</v>
      </c>
      <c r="O79" s="13">
        <v>0.05</v>
      </c>
      <c r="P79" s="14">
        <f>'Street Lab'!D98</f>
        <v>0</v>
      </c>
      <c r="Q79" s="49">
        <f t="shared" si="7"/>
        <v>0</v>
      </c>
    </row>
    <row r="80" spans="1:17">
      <c r="A80" s="14" t="s">
        <v>217</v>
      </c>
      <c r="B80" s="14" t="s">
        <v>285</v>
      </c>
      <c r="C80" s="14">
        <v>665</v>
      </c>
      <c r="D80" s="14" t="s">
        <v>300</v>
      </c>
      <c r="E80" s="26" t="s">
        <v>251</v>
      </c>
      <c r="F80" s="27" t="s">
        <v>134</v>
      </c>
      <c r="G80" s="28">
        <v>28</v>
      </c>
      <c r="H80" s="49">
        <v>28</v>
      </c>
      <c r="I80" s="49">
        <f t="shared" si="4"/>
        <v>14</v>
      </c>
      <c r="J80" s="49">
        <f t="shared" si="5"/>
        <v>13.299999999999999</v>
      </c>
      <c r="K80" s="12">
        <f t="shared" si="6"/>
        <v>10</v>
      </c>
      <c r="L80" s="5" t="s">
        <v>14</v>
      </c>
      <c r="M80" s="29">
        <v>10</v>
      </c>
      <c r="N80" s="29">
        <v>1</v>
      </c>
      <c r="O80" s="13">
        <v>0.05</v>
      </c>
      <c r="P80" s="14">
        <f>'Street Lab'!H98</f>
        <v>0</v>
      </c>
      <c r="Q80" s="49">
        <f t="shared" si="7"/>
        <v>0</v>
      </c>
    </row>
    <row r="81" spans="1:17">
      <c r="A81" s="14" t="s">
        <v>218</v>
      </c>
      <c r="B81" s="14" t="s">
        <v>286</v>
      </c>
      <c r="C81" s="14">
        <v>552</v>
      </c>
      <c r="D81" s="14" t="s">
        <v>300</v>
      </c>
      <c r="E81" s="26" t="s">
        <v>252</v>
      </c>
      <c r="F81" s="27" t="s">
        <v>301</v>
      </c>
      <c r="G81" s="28"/>
      <c r="H81" s="49">
        <v>4</v>
      </c>
      <c r="I81" s="49">
        <f t="shared" si="4"/>
        <v>2</v>
      </c>
      <c r="J81" s="49">
        <f t="shared" si="5"/>
        <v>1.9</v>
      </c>
      <c r="K81" s="12">
        <f t="shared" si="6"/>
        <v>72</v>
      </c>
      <c r="L81" s="5" t="s">
        <v>14</v>
      </c>
      <c r="M81" s="29">
        <v>36</v>
      </c>
      <c r="N81" s="29">
        <v>2</v>
      </c>
      <c r="O81" s="13">
        <v>0.05</v>
      </c>
      <c r="P81" s="14">
        <f>'Street Lab'!L98</f>
        <v>0</v>
      </c>
      <c r="Q81" s="49">
        <f t="shared" si="7"/>
        <v>0</v>
      </c>
    </row>
    <row r="82" spans="1:17">
      <c r="A82" s="14" t="s">
        <v>219</v>
      </c>
      <c r="B82" s="14" t="s">
        <v>287</v>
      </c>
      <c r="C82" s="14">
        <v>550</v>
      </c>
      <c r="D82" s="14" t="s">
        <v>300</v>
      </c>
      <c r="E82" s="26" t="s">
        <v>253</v>
      </c>
      <c r="F82" s="27" t="s">
        <v>132</v>
      </c>
      <c r="G82" s="28"/>
      <c r="H82" s="49">
        <v>5</v>
      </c>
      <c r="I82" s="49">
        <f t="shared" si="4"/>
        <v>2.5</v>
      </c>
      <c r="J82" s="49">
        <f t="shared" si="5"/>
        <v>2.375</v>
      </c>
      <c r="K82" s="12">
        <f t="shared" si="6"/>
        <v>72</v>
      </c>
      <c r="L82" s="5" t="s">
        <v>14</v>
      </c>
      <c r="M82" s="29">
        <v>36</v>
      </c>
      <c r="N82" s="29">
        <v>2</v>
      </c>
      <c r="O82" s="13">
        <v>0.05</v>
      </c>
      <c r="P82" s="14">
        <f>'Street Lab'!D112</f>
        <v>0</v>
      </c>
      <c r="Q82" s="49">
        <f t="shared" si="7"/>
        <v>0</v>
      </c>
    </row>
    <row r="83" spans="1:17">
      <c r="A83" s="14" t="s">
        <v>220</v>
      </c>
      <c r="B83" s="14" t="s">
        <v>288</v>
      </c>
      <c r="C83" s="14">
        <v>665</v>
      </c>
      <c r="D83" s="14" t="s">
        <v>300</v>
      </c>
      <c r="E83" s="26" t="s">
        <v>254</v>
      </c>
      <c r="F83" s="27" t="s">
        <v>134</v>
      </c>
      <c r="G83" s="28">
        <v>28</v>
      </c>
      <c r="H83" s="49">
        <v>28</v>
      </c>
      <c r="I83" s="49">
        <f t="shared" si="4"/>
        <v>14</v>
      </c>
      <c r="J83" s="49">
        <f t="shared" si="5"/>
        <v>13.299999999999999</v>
      </c>
      <c r="K83" s="12">
        <f t="shared" si="6"/>
        <v>10</v>
      </c>
      <c r="L83" s="5" t="s">
        <v>14</v>
      </c>
      <c r="M83" s="29">
        <v>10</v>
      </c>
      <c r="N83" s="29">
        <v>1</v>
      </c>
      <c r="O83" s="13">
        <v>0.05</v>
      </c>
      <c r="P83" s="14">
        <f>'Street Lab'!H112</f>
        <v>0</v>
      </c>
      <c r="Q83" s="49">
        <f t="shared" si="7"/>
        <v>0</v>
      </c>
    </row>
    <row r="84" spans="1:17">
      <c r="A84" s="14" t="s">
        <v>221</v>
      </c>
      <c r="B84" s="14" t="s">
        <v>289</v>
      </c>
      <c r="C84" s="14">
        <v>552</v>
      </c>
      <c r="D84" s="14" t="s">
        <v>300</v>
      </c>
      <c r="E84" s="26" t="s">
        <v>255</v>
      </c>
      <c r="F84" s="27" t="s">
        <v>301</v>
      </c>
      <c r="G84" s="28"/>
      <c r="H84" s="49">
        <v>4</v>
      </c>
      <c r="I84" s="49">
        <f t="shared" si="4"/>
        <v>2</v>
      </c>
      <c r="J84" s="49">
        <f t="shared" si="5"/>
        <v>1.9</v>
      </c>
      <c r="K84" s="12">
        <f t="shared" si="6"/>
        <v>72</v>
      </c>
      <c r="L84" s="5" t="s">
        <v>14</v>
      </c>
      <c r="M84" s="29">
        <v>36</v>
      </c>
      <c r="N84" s="29">
        <v>2</v>
      </c>
      <c r="O84" s="13">
        <v>0.05</v>
      </c>
      <c r="P84" s="14">
        <f>'Street Lab'!L112</f>
        <v>0</v>
      </c>
      <c r="Q84" s="49">
        <f t="shared" si="7"/>
        <v>0</v>
      </c>
    </row>
    <row r="85" spans="1:17">
      <c r="A85" s="14" t="s">
        <v>222</v>
      </c>
      <c r="B85" s="14" t="s">
        <v>290</v>
      </c>
      <c r="C85" s="14">
        <v>550</v>
      </c>
      <c r="D85" s="14" t="s">
        <v>300</v>
      </c>
      <c r="E85" s="26" t="s">
        <v>256</v>
      </c>
      <c r="F85" s="27" t="s">
        <v>132</v>
      </c>
      <c r="G85" s="28"/>
      <c r="H85" s="49">
        <v>5</v>
      </c>
      <c r="I85" s="49">
        <f t="shared" si="4"/>
        <v>2.5</v>
      </c>
      <c r="J85" s="49">
        <f t="shared" si="5"/>
        <v>2.375</v>
      </c>
      <c r="K85" s="12">
        <f t="shared" si="6"/>
        <v>72</v>
      </c>
      <c r="L85" s="5" t="s">
        <v>14</v>
      </c>
      <c r="M85" s="29">
        <v>36</v>
      </c>
      <c r="N85" s="29">
        <v>2</v>
      </c>
      <c r="O85" s="13">
        <v>0.05</v>
      </c>
      <c r="P85" s="14">
        <f>'Street Lab'!D127</f>
        <v>0</v>
      </c>
      <c r="Q85" s="49">
        <f t="shared" si="7"/>
        <v>0</v>
      </c>
    </row>
    <row r="86" spans="1:17">
      <c r="A86" s="14" t="s">
        <v>223</v>
      </c>
      <c r="B86" s="14" t="s">
        <v>291</v>
      </c>
      <c r="C86" s="14">
        <v>665</v>
      </c>
      <c r="D86" s="14" t="s">
        <v>300</v>
      </c>
      <c r="E86" s="26" t="s">
        <v>257</v>
      </c>
      <c r="F86" s="27" t="s">
        <v>134</v>
      </c>
      <c r="G86" s="28">
        <v>28</v>
      </c>
      <c r="H86" s="49">
        <v>28</v>
      </c>
      <c r="I86" s="49">
        <f t="shared" si="4"/>
        <v>14</v>
      </c>
      <c r="J86" s="49">
        <f t="shared" si="5"/>
        <v>13.299999999999999</v>
      </c>
      <c r="K86" s="12">
        <f t="shared" si="6"/>
        <v>10</v>
      </c>
      <c r="L86" s="5" t="s">
        <v>14</v>
      </c>
      <c r="M86" s="29">
        <v>10</v>
      </c>
      <c r="N86" s="29">
        <v>1</v>
      </c>
      <c r="O86" s="13">
        <v>0.05</v>
      </c>
      <c r="P86" s="14">
        <f>'Street Lab'!H127</f>
        <v>0</v>
      </c>
      <c r="Q86" s="49">
        <f t="shared" si="7"/>
        <v>0</v>
      </c>
    </row>
    <row r="87" spans="1:17">
      <c r="A87" s="14" t="s">
        <v>224</v>
      </c>
      <c r="B87" s="14" t="s">
        <v>292</v>
      </c>
      <c r="C87" s="14">
        <v>552</v>
      </c>
      <c r="D87" s="14" t="s">
        <v>300</v>
      </c>
      <c r="E87" s="26" t="s">
        <v>258</v>
      </c>
      <c r="F87" s="27" t="s">
        <v>301</v>
      </c>
      <c r="G87" s="28"/>
      <c r="H87" s="49">
        <v>4</v>
      </c>
      <c r="I87" s="49">
        <f t="shared" si="4"/>
        <v>2</v>
      </c>
      <c r="J87" s="49">
        <f t="shared" si="5"/>
        <v>1.9</v>
      </c>
      <c r="K87" s="12">
        <f t="shared" si="6"/>
        <v>72</v>
      </c>
      <c r="L87" s="5" t="s">
        <v>14</v>
      </c>
      <c r="M87" s="29">
        <v>36</v>
      </c>
      <c r="N87" s="29">
        <v>2</v>
      </c>
      <c r="O87" s="13">
        <v>0.05</v>
      </c>
      <c r="P87" s="14">
        <f>'Street Lab'!L127</f>
        <v>0</v>
      </c>
      <c r="Q87" s="49">
        <f t="shared" si="7"/>
        <v>0</v>
      </c>
    </row>
    <row r="88" spans="1:17">
      <c r="A88" s="14" t="s">
        <v>225</v>
      </c>
      <c r="B88" s="14" t="s">
        <v>293</v>
      </c>
      <c r="C88" s="14">
        <v>550</v>
      </c>
      <c r="D88" s="14" t="s">
        <v>300</v>
      </c>
      <c r="E88" s="26" t="s">
        <v>259</v>
      </c>
      <c r="F88" s="27" t="s">
        <v>132</v>
      </c>
      <c r="G88" s="28"/>
      <c r="H88" s="49">
        <v>5</v>
      </c>
      <c r="I88" s="49">
        <f t="shared" si="4"/>
        <v>2.5</v>
      </c>
      <c r="J88" s="49">
        <f t="shared" si="5"/>
        <v>2.375</v>
      </c>
      <c r="K88" s="12">
        <f t="shared" si="6"/>
        <v>72</v>
      </c>
      <c r="L88" s="5" t="s">
        <v>14</v>
      </c>
      <c r="M88" s="29">
        <v>36</v>
      </c>
      <c r="N88" s="29">
        <v>2</v>
      </c>
      <c r="O88" s="13">
        <v>0.05</v>
      </c>
      <c r="P88" s="14">
        <f>'Street Lab'!D141</f>
        <v>0</v>
      </c>
      <c r="Q88" s="49">
        <f t="shared" si="7"/>
        <v>0</v>
      </c>
    </row>
    <row r="89" spans="1:17">
      <c r="A89" s="14" t="s">
        <v>226</v>
      </c>
      <c r="B89" s="14" t="s">
        <v>294</v>
      </c>
      <c r="C89" s="14">
        <v>665</v>
      </c>
      <c r="D89" s="14" t="s">
        <v>300</v>
      </c>
      <c r="E89" s="26" t="s">
        <v>260</v>
      </c>
      <c r="F89" s="27" t="s">
        <v>134</v>
      </c>
      <c r="G89" s="28">
        <v>28</v>
      </c>
      <c r="H89" s="49">
        <v>28</v>
      </c>
      <c r="I89" s="49">
        <f t="shared" si="4"/>
        <v>14</v>
      </c>
      <c r="J89" s="49">
        <f t="shared" si="5"/>
        <v>13.299999999999999</v>
      </c>
      <c r="K89" s="12">
        <f t="shared" si="6"/>
        <v>10</v>
      </c>
      <c r="L89" s="5" t="s">
        <v>14</v>
      </c>
      <c r="M89" s="29">
        <v>10</v>
      </c>
      <c r="N89" s="29">
        <v>1</v>
      </c>
      <c r="O89" s="13">
        <v>0.05</v>
      </c>
      <c r="P89" s="14">
        <f>'Street Lab'!H141</f>
        <v>0</v>
      </c>
      <c r="Q89" s="49">
        <f t="shared" si="7"/>
        <v>0</v>
      </c>
    </row>
    <row r="90" spans="1:17">
      <c r="A90" s="14" t="s">
        <v>227</v>
      </c>
      <c r="B90" s="14" t="s">
        <v>295</v>
      </c>
      <c r="C90" s="14">
        <v>552</v>
      </c>
      <c r="D90" s="14" t="s">
        <v>300</v>
      </c>
      <c r="E90" s="26" t="s">
        <v>261</v>
      </c>
      <c r="F90" s="27" t="s">
        <v>301</v>
      </c>
      <c r="G90" s="28"/>
      <c r="H90" s="49">
        <v>4</v>
      </c>
      <c r="I90" s="49">
        <f t="shared" si="4"/>
        <v>2</v>
      </c>
      <c r="J90" s="49">
        <f t="shared" si="5"/>
        <v>1.9</v>
      </c>
      <c r="K90" s="12">
        <f t="shared" si="6"/>
        <v>72</v>
      </c>
      <c r="L90" s="5" t="s">
        <v>14</v>
      </c>
      <c r="M90" s="29">
        <v>36</v>
      </c>
      <c r="N90" s="29">
        <v>2</v>
      </c>
      <c r="O90" s="13">
        <v>0.05</v>
      </c>
      <c r="P90" s="14">
        <f>'Street Lab'!L141</f>
        <v>0</v>
      </c>
      <c r="Q90" s="49">
        <f t="shared" si="7"/>
        <v>0</v>
      </c>
    </row>
    <row r="91" spans="1:17">
      <c r="A91" s="14" t="s">
        <v>228</v>
      </c>
      <c r="B91" s="14" t="s">
        <v>296</v>
      </c>
      <c r="C91" s="14">
        <v>550</v>
      </c>
      <c r="D91" s="14" t="s">
        <v>300</v>
      </c>
      <c r="E91" s="26" t="s">
        <v>262</v>
      </c>
      <c r="F91" s="27" t="s">
        <v>132</v>
      </c>
      <c r="G91" s="28"/>
      <c r="H91" s="49">
        <v>5</v>
      </c>
      <c r="I91" s="49">
        <f t="shared" si="4"/>
        <v>2.5</v>
      </c>
      <c r="J91" s="49">
        <f t="shared" si="5"/>
        <v>2.375</v>
      </c>
      <c r="K91" s="12">
        <f t="shared" si="6"/>
        <v>72</v>
      </c>
      <c r="L91" s="5" t="s">
        <v>14</v>
      </c>
      <c r="M91" s="29">
        <v>36</v>
      </c>
      <c r="N91" s="29">
        <v>2</v>
      </c>
      <c r="O91" s="13">
        <v>0.05</v>
      </c>
      <c r="P91" s="14">
        <f>'Street Lab'!D155</f>
        <v>0</v>
      </c>
      <c r="Q91" s="49">
        <f t="shared" si="7"/>
        <v>0</v>
      </c>
    </row>
    <row r="92" spans="1:17">
      <c r="A92" s="14" t="s">
        <v>229</v>
      </c>
      <c r="B92" s="14" t="s">
        <v>297</v>
      </c>
      <c r="C92" s="14">
        <v>665</v>
      </c>
      <c r="D92" s="14" t="s">
        <v>300</v>
      </c>
      <c r="E92" s="26" t="s">
        <v>263</v>
      </c>
      <c r="F92" s="27" t="s">
        <v>134</v>
      </c>
      <c r="G92" s="28">
        <v>28</v>
      </c>
      <c r="H92" s="49">
        <v>28</v>
      </c>
      <c r="I92" s="49">
        <f t="shared" si="4"/>
        <v>14</v>
      </c>
      <c r="J92" s="49">
        <f t="shared" si="5"/>
        <v>13.299999999999999</v>
      </c>
      <c r="K92" s="12">
        <f t="shared" si="6"/>
        <v>10</v>
      </c>
      <c r="L92" s="5" t="s">
        <v>14</v>
      </c>
      <c r="M92" s="29">
        <v>10</v>
      </c>
      <c r="N92" s="29">
        <v>1</v>
      </c>
      <c r="O92" s="13">
        <v>0.05</v>
      </c>
      <c r="P92" s="14">
        <f>'Street Lab'!H155</f>
        <v>0</v>
      </c>
      <c r="Q92" s="49">
        <f t="shared" si="7"/>
        <v>0</v>
      </c>
    </row>
    <row r="93" spans="1:17">
      <c r="A93" s="14" t="s">
        <v>230</v>
      </c>
      <c r="B93" s="14" t="s">
        <v>298</v>
      </c>
      <c r="C93" s="14">
        <v>550</v>
      </c>
      <c r="D93" s="14" t="s">
        <v>300</v>
      </c>
      <c r="E93" s="26" t="s">
        <v>264</v>
      </c>
      <c r="F93" s="27" t="s">
        <v>132</v>
      </c>
      <c r="G93" s="28"/>
      <c r="H93" s="49">
        <v>5</v>
      </c>
      <c r="I93" s="49">
        <f t="shared" si="4"/>
        <v>2.5</v>
      </c>
      <c r="J93" s="49">
        <f t="shared" si="5"/>
        <v>2.375</v>
      </c>
      <c r="K93" s="12">
        <f t="shared" si="6"/>
        <v>72</v>
      </c>
      <c r="L93" s="5" t="s">
        <v>14</v>
      </c>
      <c r="M93" s="29">
        <v>36</v>
      </c>
      <c r="N93" s="29">
        <v>2</v>
      </c>
      <c r="O93" s="13">
        <v>0.05</v>
      </c>
      <c r="P93" s="14">
        <f>'Street Lab'!L155</f>
        <v>0</v>
      </c>
      <c r="Q93" s="49">
        <f t="shared" si="7"/>
        <v>0</v>
      </c>
    </row>
    <row r="94" spans="1:17">
      <c r="A94" s="14" t="s">
        <v>231</v>
      </c>
      <c r="B94" s="14" t="s">
        <v>299</v>
      </c>
      <c r="C94" s="14">
        <v>552</v>
      </c>
      <c r="D94" s="14" t="s">
        <v>300</v>
      </c>
      <c r="E94" s="26" t="s">
        <v>265</v>
      </c>
      <c r="F94" s="27" t="s">
        <v>301</v>
      </c>
      <c r="G94" s="28"/>
      <c r="H94" s="49">
        <v>4</v>
      </c>
      <c r="I94" s="49">
        <f t="shared" si="4"/>
        <v>2</v>
      </c>
      <c r="J94" s="49">
        <f t="shared" si="5"/>
        <v>1.9</v>
      </c>
      <c r="K94" s="12">
        <f t="shared" si="6"/>
        <v>72</v>
      </c>
      <c r="L94" s="5" t="s">
        <v>14</v>
      </c>
      <c r="M94" s="29">
        <v>36</v>
      </c>
      <c r="N94" s="29">
        <v>2</v>
      </c>
      <c r="O94" s="13">
        <v>0.05</v>
      </c>
      <c r="P94" s="14">
        <f>'Street Lab'!D169</f>
        <v>0</v>
      </c>
      <c r="Q94" s="49">
        <f t="shared" si="7"/>
        <v>0</v>
      </c>
    </row>
    <row r="95" spans="1:17">
      <c r="A95" s="14" t="s">
        <v>302</v>
      </c>
      <c r="B95" s="14" t="s">
        <v>310</v>
      </c>
      <c r="C95" s="14">
        <v>665</v>
      </c>
      <c r="D95" s="14" t="s">
        <v>6</v>
      </c>
      <c r="E95" s="26" t="s">
        <v>306</v>
      </c>
      <c r="F95" s="27" t="s">
        <v>134</v>
      </c>
      <c r="G95" s="28">
        <v>28</v>
      </c>
      <c r="H95" s="49">
        <v>28</v>
      </c>
      <c r="I95" s="49">
        <f t="shared" si="4"/>
        <v>14</v>
      </c>
      <c r="J95" s="49">
        <f t="shared" si="5"/>
        <v>13.299999999999999</v>
      </c>
      <c r="K95" s="12">
        <f t="shared" si="6"/>
        <v>10</v>
      </c>
      <c r="L95" s="5" t="s">
        <v>14</v>
      </c>
      <c r="M95" s="29">
        <v>10</v>
      </c>
      <c r="N95" s="29">
        <v>1</v>
      </c>
      <c r="O95" s="13">
        <v>0.05</v>
      </c>
      <c r="P95" s="14">
        <f>Emoji!D13</f>
        <v>0</v>
      </c>
      <c r="Q95" s="49">
        <f t="shared" si="7"/>
        <v>0</v>
      </c>
    </row>
    <row r="96" spans="1:17">
      <c r="A96" s="14" t="s">
        <v>303</v>
      </c>
      <c r="B96" s="14" t="s">
        <v>311</v>
      </c>
      <c r="C96" s="14">
        <v>562</v>
      </c>
      <c r="D96" s="14" t="s">
        <v>6</v>
      </c>
      <c r="E96" s="26" t="s">
        <v>307</v>
      </c>
      <c r="F96" s="27" t="s">
        <v>314</v>
      </c>
      <c r="G96" s="28"/>
      <c r="H96" s="49">
        <v>10</v>
      </c>
      <c r="I96" s="49">
        <f t="shared" si="4"/>
        <v>5</v>
      </c>
      <c r="J96" s="49">
        <f t="shared" si="5"/>
        <v>4.75</v>
      </c>
      <c r="K96" s="12">
        <f t="shared" si="6"/>
        <v>24</v>
      </c>
      <c r="L96" s="5" t="s">
        <v>14</v>
      </c>
      <c r="M96" s="29">
        <v>24</v>
      </c>
      <c r="N96" s="29">
        <v>1</v>
      </c>
      <c r="O96" s="13">
        <v>0.05</v>
      </c>
      <c r="P96" s="14">
        <f>Emoji!H13</f>
        <v>0</v>
      </c>
      <c r="Q96" s="49">
        <f t="shared" si="7"/>
        <v>0</v>
      </c>
    </row>
    <row r="97" spans="1:18">
      <c r="A97" s="14" t="s">
        <v>304</v>
      </c>
      <c r="B97" s="14" t="s">
        <v>312</v>
      </c>
      <c r="C97" s="14">
        <v>665</v>
      </c>
      <c r="D97" s="14" t="s">
        <v>6</v>
      </c>
      <c r="E97" s="26" t="s">
        <v>308</v>
      </c>
      <c r="F97" s="27" t="s">
        <v>134</v>
      </c>
      <c r="G97" s="28">
        <v>28</v>
      </c>
      <c r="H97" s="49">
        <v>28</v>
      </c>
      <c r="I97" s="49">
        <f t="shared" si="4"/>
        <v>14</v>
      </c>
      <c r="J97" s="49">
        <f t="shared" si="5"/>
        <v>13.299999999999999</v>
      </c>
      <c r="K97" s="12">
        <f t="shared" si="6"/>
        <v>10</v>
      </c>
      <c r="L97" s="5" t="s">
        <v>14</v>
      </c>
      <c r="M97" s="29">
        <v>10</v>
      </c>
      <c r="N97" s="29">
        <v>1</v>
      </c>
      <c r="O97" s="13">
        <v>0.05</v>
      </c>
      <c r="P97" s="14">
        <f>Emoji!L13</f>
        <v>0</v>
      </c>
      <c r="Q97" s="49">
        <f t="shared" si="7"/>
        <v>0</v>
      </c>
    </row>
    <row r="98" spans="1:18">
      <c r="A98" s="14" t="s">
        <v>305</v>
      </c>
      <c r="B98" s="14" t="s">
        <v>313</v>
      </c>
      <c r="C98" s="14">
        <v>562</v>
      </c>
      <c r="D98" s="14" t="s">
        <v>6</v>
      </c>
      <c r="E98" s="26" t="s">
        <v>309</v>
      </c>
      <c r="F98" s="27" t="s">
        <v>314</v>
      </c>
      <c r="G98" s="28"/>
      <c r="H98" s="49">
        <v>10</v>
      </c>
      <c r="I98" s="49">
        <f t="shared" si="4"/>
        <v>5</v>
      </c>
      <c r="J98" s="49">
        <f t="shared" si="5"/>
        <v>4.75</v>
      </c>
      <c r="K98" s="12">
        <f t="shared" si="6"/>
        <v>24</v>
      </c>
      <c r="L98" s="5" t="s">
        <v>14</v>
      </c>
      <c r="M98" s="29">
        <v>24</v>
      </c>
      <c r="N98" s="29">
        <v>1</v>
      </c>
      <c r="O98" s="13">
        <v>0.05</v>
      </c>
      <c r="P98" s="14">
        <f>Emoji!D27</f>
        <v>0</v>
      </c>
      <c r="Q98" s="49">
        <f t="shared" si="7"/>
        <v>0</v>
      </c>
    </row>
    <row r="99" spans="1:18">
      <c r="A99" s="14" t="s">
        <v>315</v>
      </c>
      <c r="B99" s="14" t="s">
        <v>329</v>
      </c>
      <c r="C99" s="14" t="s">
        <v>348</v>
      </c>
      <c r="D99" s="14" t="s">
        <v>333</v>
      </c>
      <c r="E99" s="26" t="s">
        <v>347</v>
      </c>
      <c r="F99" s="27" t="s">
        <v>351</v>
      </c>
      <c r="G99" s="28">
        <v>25</v>
      </c>
      <c r="H99" s="49">
        <v>40</v>
      </c>
      <c r="I99" s="49">
        <f t="shared" si="4"/>
        <v>20</v>
      </c>
      <c r="J99" s="49">
        <f t="shared" si="5"/>
        <v>19</v>
      </c>
      <c r="K99" s="12">
        <f t="shared" si="6"/>
        <v>15</v>
      </c>
      <c r="L99" s="5" t="s">
        <v>14</v>
      </c>
      <c r="M99" s="29">
        <v>15</v>
      </c>
      <c r="N99" s="29">
        <v>1</v>
      </c>
      <c r="O99" s="13">
        <v>0.05</v>
      </c>
      <c r="P99" s="14">
        <f>Puma!D13</f>
        <v>0</v>
      </c>
      <c r="Q99" s="49">
        <f t="shared" si="7"/>
        <v>0</v>
      </c>
    </row>
    <row r="100" spans="1:18">
      <c r="A100" s="14" t="s">
        <v>316</v>
      </c>
      <c r="B100" s="14" t="s">
        <v>330</v>
      </c>
      <c r="C100" s="14" t="s">
        <v>349</v>
      </c>
      <c r="D100" s="14" t="s">
        <v>333</v>
      </c>
      <c r="E100" s="26" t="s">
        <v>334</v>
      </c>
      <c r="F100" s="27" t="s">
        <v>351</v>
      </c>
      <c r="G100" s="28">
        <v>25</v>
      </c>
      <c r="H100" s="49">
        <v>40</v>
      </c>
      <c r="I100" s="49">
        <f t="shared" si="4"/>
        <v>20</v>
      </c>
      <c r="J100" s="49">
        <f t="shared" si="5"/>
        <v>19</v>
      </c>
      <c r="K100" s="12">
        <f t="shared" si="6"/>
        <v>15</v>
      </c>
      <c r="L100" s="5" t="s">
        <v>14</v>
      </c>
      <c r="M100" s="29">
        <v>15</v>
      </c>
      <c r="N100" s="29">
        <v>1</v>
      </c>
      <c r="O100" s="13">
        <v>0.05</v>
      </c>
      <c r="P100" s="14">
        <f>Puma!H13</f>
        <v>0</v>
      </c>
      <c r="Q100" s="49">
        <f t="shared" si="7"/>
        <v>0</v>
      </c>
    </row>
    <row r="101" spans="1:18">
      <c r="A101" s="14" t="s">
        <v>317</v>
      </c>
      <c r="B101" s="14" t="s">
        <v>331</v>
      </c>
      <c r="C101" s="14" t="s">
        <v>349</v>
      </c>
      <c r="D101" s="14" t="s">
        <v>333</v>
      </c>
      <c r="E101" s="26" t="s">
        <v>335</v>
      </c>
      <c r="F101" s="27" t="s">
        <v>351</v>
      </c>
      <c r="G101" s="28">
        <v>25</v>
      </c>
      <c r="H101" s="49">
        <v>40</v>
      </c>
      <c r="I101" s="49">
        <f t="shared" si="4"/>
        <v>20</v>
      </c>
      <c r="J101" s="49">
        <f t="shared" si="5"/>
        <v>19</v>
      </c>
      <c r="K101" s="12">
        <f t="shared" si="6"/>
        <v>15</v>
      </c>
      <c r="L101" s="5" t="s">
        <v>14</v>
      </c>
      <c r="M101" s="29">
        <v>15</v>
      </c>
      <c r="N101" s="29">
        <v>1</v>
      </c>
      <c r="O101" s="13">
        <v>0.05</v>
      </c>
      <c r="P101" s="14">
        <f>Puma!L13</f>
        <v>0</v>
      </c>
      <c r="Q101" s="49">
        <f t="shared" si="7"/>
        <v>0</v>
      </c>
    </row>
    <row r="102" spans="1:18">
      <c r="A102" s="14" t="s">
        <v>318</v>
      </c>
      <c r="B102" s="14">
        <v>4056207741440</v>
      </c>
      <c r="C102" s="14" t="s">
        <v>349</v>
      </c>
      <c r="D102" s="14" t="s">
        <v>333</v>
      </c>
      <c r="E102" s="26" t="s">
        <v>336</v>
      </c>
      <c r="F102" s="27" t="s">
        <v>351</v>
      </c>
      <c r="G102" s="28">
        <v>25</v>
      </c>
      <c r="H102" s="49">
        <v>40</v>
      </c>
      <c r="I102" s="49">
        <f t="shared" si="4"/>
        <v>20</v>
      </c>
      <c r="J102" s="49">
        <f t="shared" si="5"/>
        <v>19</v>
      </c>
      <c r="K102" s="12">
        <f t="shared" si="6"/>
        <v>15</v>
      </c>
      <c r="L102" s="5" t="s">
        <v>14</v>
      </c>
      <c r="M102" s="29">
        <v>15</v>
      </c>
      <c r="N102" s="29">
        <v>1</v>
      </c>
      <c r="O102" s="13">
        <v>0.05</v>
      </c>
      <c r="P102" s="14">
        <f>Puma!D27</f>
        <v>0</v>
      </c>
      <c r="Q102" s="49">
        <f t="shared" si="7"/>
        <v>0</v>
      </c>
    </row>
    <row r="103" spans="1:18">
      <c r="A103" s="14" t="s">
        <v>319</v>
      </c>
      <c r="B103" s="14">
        <v>4056207741457</v>
      </c>
      <c r="C103" s="14" t="s">
        <v>349</v>
      </c>
      <c r="D103" s="14" t="s">
        <v>333</v>
      </c>
      <c r="E103" s="26" t="s">
        <v>337</v>
      </c>
      <c r="F103" s="27" t="s">
        <v>351</v>
      </c>
      <c r="G103" s="28">
        <v>25</v>
      </c>
      <c r="H103" s="49">
        <v>40</v>
      </c>
      <c r="I103" s="49">
        <f t="shared" si="4"/>
        <v>20</v>
      </c>
      <c r="J103" s="49">
        <f t="shared" si="5"/>
        <v>19</v>
      </c>
      <c r="K103" s="12">
        <f t="shared" si="6"/>
        <v>15</v>
      </c>
      <c r="L103" s="5" t="s">
        <v>14</v>
      </c>
      <c r="M103" s="29">
        <v>15</v>
      </c>
      <c r="N103" s="29">
        <v>1</v>
      </c>
      <c r="O103" s="13">
        <v>0.05</v>
      </c>
      <c r="P103" s="14">
        <f>Puma!H27</f>
        <v>0</v>
      </c>
      <c r="Q103" s="49">
        <f t="shared" si="7"/>
        <v>0</v>
      </c>
    </row>
    <row r="104" spans="1:18">
      <c r="A104" s="14" t="s">
        <v>320</v>
      </c>
      <c r="B104" s="14">
        <v>4056207741464</v>
      </c>
      <c r="C104" s="14" t="s">
        <v>349</v>
      </c>
      <c r="D104" s="14" t="s">
        <v>333</v>
      </c>
      <c r="E104" s="26" t="s">
        <v>338</v>
      </c>
      <c r="F104" s="27" t="s">
        <v>351</v>
      </c>
      <c r="G104" s="28">
        <v>25</v>
      </c>
      <c r="H104" s="49">
        <v>40</v>
      </c>
      <c r="I104" s="49">
        <f t="shared" si="4"/>
        <v>20</v>
      </c>
      <c r="J104" s="49">
        <f t="shared" si="5"/>
        <v>19</v>
      </c>
      <c r="K104" s="12">
        <f t="shared" si="6"/>
        <v>15</v>
      </c>
      <c r="L104" s="5" t="s">
        <v>14</v>
      </c>
      <c r="M104" s="29">
        <v>15</v>
      </c>
      <c r="N104" s="29">
        <v>1</v>
      </c>
      <c r="O104" s="13">
        <v>0.05</v>
      </c>
      <c r="P104" s="14">
        <f>Puma!L27</f>
        <v>0</v>
      </c>
      <c r="Q104" s="49">
        <f t="shared" si="7"/>
        <v>0</v>
      </c>
    </row>
    <row r="105" spans="1:18">
      <c r="A105" s="14" t="s">
        <v>321</v>
      </c>
      <c r="B105" s="14" t="s">
        <v>332</v>
      </c>
      <c r="C105" s="14" t="s">
        <v>348</v>
      </c>
      <c r="D105" s="14" t="s">
        <v>333</v>
      </c>
      <c r="E105" s="26" t="s">
        <v>339</v>
      </c>
      <c r="F105" s="27" t="s">
        <v>351</v>
      </c>
      <c r="G105" s="28">
        <v>25</v>
      </c>
      <c r="H105" s="49">
        <v>40</v>
      </c>
      <c r="I105" s="49">
        <f t="shared" si="4"/>
        <v>20</v>
      </c>
      <c r="J105" s="49">
        <f t="shared" si="5"/>
        <v>19</v>
      </c>
      <c r="K105" s="12">
        <f t="shared" si="6"/>
        <v>15</v>
      </c>
      <c r="L105" s="5" t="s">
        <v>14</v>
      </c>
      <c r="M105" s="29">
        <v>15</v>
      </c>
      <c r="N105" s="29">
        <v>1</v>
      </c>
      <c r="O105" s="13">
        <v>0.05</v>
      </c>
      <c r="P105" s="14">
        <f>Puma!D41</f>
        <v>0</v>
      </c>
      <c r="Q105" s="49">
        <f t="shared" si="7"/>
        <v>0</v>
      </c>
    </row>
    <row r="106" spans="1:18">
      <c r="A106" s="14" t="s">
        <v>322</v>
      </c>
      <c r="B106" s="14">
        <v>4056207741211</v>
      </c>
      <c r="C106" s="14" t="s">
        <v>348</v>
      </c>
      <c r="D106" s="14" t="s">
        <v>333</v>
      </c>
      <c r="E106" s="26" t="s">
        <v>340</v>
      </c>
      <c r="F106" s="27" t="s">
        <v>351</v>
      </c>
      <c r="G106" s="28">
        <v>25</v>
      </c>
      <c r="H106" s="49">
        <v>40</v>
      </c>
      <c r="I106" s="49">
        <f t="shared" si="4"/>
        <v>20</v>
      </c>
      <c r="J106" s="49">
        <f t="shared" si="5"/>
        <v>19</v>
      </c>
      <c r="K106" s="12">
        <f t="shared" si="6"/>
        <v>15</v>
      </c>
      <c r="L106" s="5" t="s">
        <v>14</v>
      </c>
      <c r="M106" s="29">
        <v>15</v>
      </c>
      <c r="N106" s="29">
        <v>1</v>
      </c>
      <c r="O106" s="13">
        <v>0.05</v>
      </c>
      <c r="P106" s="14">
        <f>Puma!H41</f>
        <v>0</v>
      </c>
      <c r="Q106" s="49">
        <f t="shared" si="7"/>
        <v>0</v>
      </c>
    </row>
    <row r="107" spans="1:18">
      <c r="A107" s="14" t="s">
        <v>323</v>
      </c>
      <c r="B107" s="14">
        <v>4056207741235</v>
      </c>
      <c r="C107" s="14" t="s">
        <v>348</v>
      </c>
      <c r="D107" s="14" t="s">
        <v>333</v>
      </c>
      <c r="E107" s="26" t="s">
        <v>341</v>
      </c>
      <c r="F107" s="27" t="s">
        <v>351</v>
      </c>
      <c r="G107" s="28">
        <v>25</v>
      </c>
      <c r="H107" s="49">
        <v>40</v>
      </c>
      <c r="I107" s="49">
        <f t="shared" si="4"/>
        <v>20</v>
      </c>
      <c r="J107" s="49">
        <f t="shared" si="5"/>
        <v>19</v>
      </c>
      <c r="K107" s="12">
        <f t="shared" si="6"/>
        <v>15</v>
      </c>
      <c r="L107" s="5" t="s">
        <v>14</v>
      </c>
      <c r="M107" s="29">
        <v>15</v>
      </c>
      <c r="N107" s="29">
        <v>1</v>
      </c>
      <c r="O107" s="13">
        <v>0.05</v>
      </c>
      <c r="P107" s="14">
        <f>Puma!L41</f>
        <v>0</v>
      </c>
      <c r="Q107" s="49">
        <f t="shared" si="7"/>
        <v>0</v>
      </c>
    </row>
    <row r="108" spans="1:18">
      <c r="A108" s="14" t="s">
        <v>324</v>
      </c>
      <c r="B108" s="14">
        <v>4055262371104</v>
      </c>
      <c r="C108" s="14" t="s">
        <v>350</v>
      </c>
      <c r="D108" s="14" t="s">
        <v>333</v>
      </c>
      <c r="E108" s="26" t="s">
        <v>342</v>
      </c>
      <c r="F108" s="27" t="s">
        <v>352</v>
      </c>
      <c r="G108" s="28">
        <v>25</v>
      </c>
      <c r="H108" s="49">
        <v>30</v>
      </c>
      <c r="I108" s="49">
        <f t="shared" si="4"/>
        <v>15</v>
      </c>
      <c r="J108" s="49">
        <f t="shared" si="5"/>
        <v>14.25</v>
      </c>
      <c r="K108" s="12">
        <f t="shared" si="6"/>
        <v>15</v>
      </c>
      <c r="L108" s="5" t="s">
        <v>14</v>
      </c>
      <c r="M108" s="29">
        <v>15</v>
      </c>
      <c r="N108" s="29">
        <v>1</v>
      </c>
      <c r="O108" s="13">
        <v>0.05</v>
      </c>
      <c r="P108" s="14">
        <f>Puma!D55</f>
        <v>0</v>
      </c>
      <c r="Q108" s="49">
        <f t="shared" si="7"/>
        <v>0</v>
      </c>
    </row>
    <row r="109" spans="1:18">
      <c r="A109" s="14" t="s">
        <v>325</v>
      </c>
      <c r="B109" s="14">
        <v>4055262371128</v>
      </c>
      <c r="C109" s="14" t="s">
        <v>350</v>
      </c>
      <c r="D109" s="14" t="s">
        <v>333</v>
      </c>
      <c r="E109" s="26" t="s">
        <v>343</v>
      </c>
      <c r="F109" s="27" t="s">
        <v>352</v>
      </c>
      <c r="G109" s="28">
        <v>25</v>
      </c>
      <c r="H109" s="49">
        <v>30</v>
      </c>
      <c r="I109" s="49">
        <f t="shared" si="4"/>
        <v>15</v>
      </c>
      <c r="J109" s="49">
        <f t="shared" si="5"/>
        <v>14.25</v>
      </c>
      <c r="K109" s="12">
        <f t="shared" si="6"/>
        <v>15</v>
      </c>
      <c r="L109" s="5" t="s">
        <v>14</v>
      </c>
      <c r="M109" s="29">
        <v>15</v>
      </c>
      <c r="N109" s="29">
        <v>1</v>
      </c>
      <c r="O109" s="13">
        <v>0.05</v>
      </c>
      <c r="P109" s="14">
        <f>Puma!H55</f>
        <v>0</v>
      </c>
      <c r="Q109" s="49">
        <f t="shared" si="7"/>
        <v>0</v>
      </c>
    </row>
    <row r="110" spans="1:18">
      <c r="A110" s="14" t="s">
        <v>326</v>
      </c>
      <c r="B110" s="14">
        <v>4056207741327</v>
      </c>
      <c r="C110" s="14" t="s">
        <v>350</v>
      </c>
      <c r="D110" s="14" t="s">
        <v>333</v>
      </c>
      <c r="E110" s="26" t="s">
        <v>344</v>
      </c>
      <c r="F110" s="27" t="s">
        <v>352</v>
      </c>
      <c r="G110" s="28">
        <v>25</v>
      </c>
      <c r="H110" s="49">
        <v>30</v>
      </c>
      <c r="I110" s="49">
        <f t="shared" si="4"/>
        <v>15</v>
      </c>
      <c r="J110" s="49">
        <f t="shared" si="5"/>
        <v>14.25</v>
      </c>
      <c r="K110" s="12">
        <f t="shared" si="6"/>
        <v>15</v>
      </c>
      <c r="L110" s="5" t="s">
        <v>14</v>
      </c>
      <c r="M110" s="29">
        <v>15</v>
      </c>
      <c r="N110" s="29">
        <v>1</v>
      </c>
      <c r="O110" s="13">
        <v>0.05</v>
      </c>
      <c r="P110" s="14">
        <f>Puma!L55</f>
        <v>0</v>
      </c>
      <c r="Q110" s="49">
        <f t="shared" si="7"/>
        <v>0</v>
      </c>
    </row>
    <row r="111" spans="1:18">
      <c r="A111" s="14" t="s">
        <v>327</v>
      </c>
      <c r="B111" s="14">
        <v>4056207741334</v>
      </c>
      <c r="C111" s="14" t="s">
        <v>350</v>
      </c>
      <c r="D111" s="14" t="s">
        <v>333</v>
      </c>
      <c r="E111" s="26" t="s">
        <v>345</v>
      </c>
      <c r="F111" s="27" t="s">
        <v>352</v>
      </c>
      <c r="G111" s="28">
        <v>25</v>
      </c>
      <c r="H111" s="49">
        <v>30</v>
      </c>
      <c r="I111" s="49">
        <f t="shared" si="4"/>
        <v>15</v>
      </c>
      <c r="J111" s="49">
        <f t="shared" si="5"/>
        <v>14.25</v>
      </c>
      <c r="K111" s="12">
        <f t="shared" si="6"/>
        <v>15</v>
      </c>
      <c r="L111" s="5" t="s">
        <v>14</v>
      </c>
      <c r="M111" s="29">
        <v>15</v>
      </c>
      <c r="N111" s="29">
        <v>1</v>
      </c>
      <c r="O111" s="13">
        <v>0.05</v>
      </c>
      <c r="P111" s="14">
        <f>Puma!D70</f>
        <v>0</v>
      </c>
      <c r="Q111" s="49">
        <f t="shared" si="7"/>
        <v>0</v>
      </c>
    </row>
    <row r="112" spans="1:18">
      <c r="A112" s="14" t="s">
        <v>328</v>
      </c>
      <c r="B112" s="14">
        <v>4056207741341</v>
      </c>
      <c r="C112" s="14" t="s">
        <v>350</v>
      </c>
      <c r="D112" s="14" t="s">
        <v>333</v>
      </c>
      <c r="E112" s="26" t="s">
        <v>346</v>
      </c>
      <c r="F112" s="27" t="s">
        <v>352</v>
      </c>
      <c r="G112" s="28">
        <v>25</v>
      </c>
      <c r="H112" s="49">
        <v>30</v>
      </c>
      <c r="I112" s="49">
        <f t="shared" si="4"/>
        <v>15</v>
      </c>
      <c r="J112" s="49">
        <f t="shared" si="5"/>
        <v>14.25</v>
      </c>
      <c r="K112" s="12">
        <f t="shared" si="6"/>
        <v>15</v>
      </c>
      <c r="L112" s="5" t="s">
        <v>14</v>
      </c>
      <c r="M112" s="29">
        <v>15</v>
      </c>
      <c r="N112" s="29">
        <v>1</v>
      </c>
      <c r="O112" s="13">
        <v>0.05</v>
      </c>
      <c r="P112" s="14">
        <f>Puma!H70</f>
        <v>0</v>
      </c>
      <c r="Q112" s="49">
        <f t="shared" si="7"/>
        <v>0</v>
      </c>
      <c r="R112" s="30"/>
    </row>
    <row r="113" spans="1:17">
      <c r="A113" s="14" t="s">
        <v>353</v>
      </c>
      <c r="B113" s="14" t="s">
        <v>362</v>
      </c>
      <c r="C113" s="14">
        <v>1248866</v>
      </c>
      <c r="D113" s="14" t="s">
        <v>376</v>
      </c>
      <c r="E113" s="26" t="s">
        <v>368</v>
      </c>
      <c r="F113" s="27" t="s">
        <v>377</v>
      </c>
      <c r="G113" s="28">
        <v>15</v>
      </c>
      <c r="H113" s="49">
        <v>40</v>
      </c>
      <c r="I113" s="49">
        <f t="shared" si="4"/>
        <v>20</v>
      </c>
      <c r="J113" s="49">
        <f t="shared" si="5"/>
        <v>19</v>
      </c>
      <c r="K113" s="12">
        <f t="shared" si="6"/>
        <v>15</v>
      </c>
      <c r="L113" s="5" t="s">
        <v>14</v>
      </c>
      <c r="M113" s="29">
        <v>15</v>
      </c>
      <c r="N113" s="29">
        <v>1</v>
      </c>
      <c r="O113" s="13">
        <v>0.05</v>
      </c>
      <c r="P113" s="14">
        <f>'Under Armor'!D13</f>
        <v>0</v>
      </c>
      <c r="Q113" s="49">
        <f t="shared" si="7"/>
        <v>0</v>
      </c>
    </row>
    <row r="114" spans="1:17">
      <c r="A114" s="14" t="s">
        <v>354</v>
      </c>
      <c r="B114" s="14" t="s">
        <v>363</v>
      </c>
      <c r="C114" s="14">
        <v>1248866</v>
      </c>
      <c r="D114" s="14" t="s">
        <v>376</v>
      </c>
      <c r="E114" s="26" t="s">
        <v>369</v>
      </c>
      <c r="F114" s="27" t="s">
        <v>377</v>
      </c>
      <c r="G114" s="28">
        <v>15</v>
      </c>
      <c r="H114" s="49">
        <v>40</v>
      </c>
      <c r="I114" s="49">
        <f t="shared" si="4"/>
        <v>20</v>
      </c>
      <c r="J114" s="49">
        <f t="shared" si="5"/>
        <v>19</v>
      </c>
      <c r="K114" s="12">
        <f t="shared" si="6"/>
        <v>15</v>
      </c>
      <c r="L114" s="5" t="s">
        <v>14</v>
      </c>
      <c r="M114" s="29">
        <v>15</v>
      </c>
      <c r="N114" s="29">
        <v>1</v>
      </c>
      <c r="O114" s="13">
        <v>0.05</v>
      </c>
      <c r="P114" s="14">
        <f>'Under Armor'!H13</f>
        <v>0</v>
      </c>
      <c r="Q114" s="49">
        <f t="shared" si="7"/>
        <v>0</v>
      </c>
    </row>
    <row r="115" spans="1:17">
      <c r="A115" s="14" t="s">
        <v>355</v>
      </c>
      <c r="B115" s="14" t="s">
        <v>364</v>
      </c>
      <c r="C115" s="14">
        <v>1256655</v>
      </c>
      <c r="D115" s="14" t="s">
        <v>376</v>
      </c>
      <c r="E115" s="26" t="s">
        <v>370</v>
      </c>
      <c r="F115" s="27" t="s">
        <v>378</v>
      </c>
      <c r="G115" s="28">
        <v>25</v>
      </c>
      <c r="H115" s="49">
        <v>40</v>
      </c>
      <c r="I115" s="49">
        <f t="shared" si="4"/>
        <v>20</v>
      </c>
      <c r="J115" s="49">
        <f t="shared" si="5"/>
        <v>19</v>
      </c>
      <c r="K115" s="12">
        <f t="shared" si="6"/>
        <v>15</v>
      </c>
      <c r="L115" s="5" t="s">
        <v>14</v>
      </c>
      <c r="M115" s="29">
        <v>15</v>
      </c>
      <c r="N115" s="29">
        <v>1</v>
      </c>
      <c r="O115" s="13">
        <v>0.05</v>
      </c>
      <c r="P115" s="14">
        <f>'Under Armor'!L13</f>
        <v>0</v>
      </c>
      <c r="Q115" s="49">
        <f t="shared" si="7"/>
        <v>0</v>
      </c>
    </row>
    <row r="116" spans="1:17">
      <c r="A116" s="14" t="s">
        <v>356</v>
      </c>
      <c r="B116" s="14" t="s">
        <v>365</v>
      </c>
      <c r="C116" s="14">
        <v>1273274</v>
      </c>
      <c r="D116" s="14" t="s">
        <v>376</v>
      </c>
      <c r="E116" s="26" t="s">
        <v>380</v>
      </c>
      <c r="F116" s="27" t="s">
        <v>379</v>
      </c>
      <c r="G116" s="28">
        <v>25</v>
      </c>
      <c r="H116" s="49">
        <v>40</v>
      </c>
      <c r="I116" s="49">
        <f t="shared" si="4"/>
        <v>20</v>
      </c>
      <c r="J116" s="49">
        <f t="shared" si="5"/>
        <v>19</v>
      </c>
      <c r="K116" s="12">
        <f t="shared" si="6"/>
        <v>15</v>
      </c>
      <c r="L116" s="5" t="s">
        <v>14</v>
      </c>
      <c r="M116" s="29">
        <v>15</v>
      </c>
      <c r="N116" s="29">
        <v>1</v>
      </c>
      <c r="O116" s="13">
        <v>0.05</v>
      </c>
      <c r="P116" s="14">
        <f>'Under Armor'!D27</f>
        <v>0</v>
      </c>
      <c r="Q116" s="49">
        <f t="shared" si="7"/>
        <v>0</v>
      </c>
    </row>
    <row r="117" spans="1:17">
      <c r="A117" s="14" t="s">
        <v>357</v>
      </c>
      <c r="B117" s="14" t="s">
        <v>366</v>
      </c>
      <c r="C117" s="14">
        <v>1273274</v>
      </c>
      <c r="D117" s="14" t="s">
        <v>376</v>
      </c>
      <c r="E117" s="26" t="s">
        <v>372</v>
      </c>
      <c r="F117" s="27" t="s">
        <v>379</v>
      </c>
      <c r="G117" s="28">
        <v>25</v>
      </c>
      <c r="H117" s="49">
        <v>40</v>
      </c>
      <c r="I117" s="49">
        <f t="shared" si="4"/>
        <v>20</v>
      </c>
      <c r="J117" s="49">
        <f t="shared" si="5"/>
        <v>19</v>
      </c>
      <c r="K117" s="12">
        <f t="shared" si="6"/>
        <v>15</v>
      </c>
      <c r="L117" s="5" t="s">
        <v>14</v>
      </c>
      <c r="M117" s="29">
        <v>15</v>
      </c>
      <c r="N117" s="29">
        <v>1</v>
      </c>
      <c r="O117" s="13">
        <v>0.05</v>
      </c>
      <c r="P117" s="14">
        <f>'Under Armor'!H27</f>
        <v>0</v>
      </c>
      <c r="Q117" s="49">
        <f t="shared" si="7"/>
        <v>0</v>
      </c>
    </row>
    <row r="118" spans="1:17">
      <c r="A118" s="14" t="s">
        <v>358</v>
      </c>
      <c r="B118" s="14" t="s">
        <v>367</v>
      </c>
      <c r="C118" s="14">
        <v>1273274</v>
      </c>
      <c r="D118" s="14" t="s">
        <v>376</v>
      </c>
      <c r="E118" s="26" t="s">
        <v>371</v>
      </c>
      <c r="F118" s="27" t="s">
        <v>379</v>
      </c>
      <c r="G118" s="28">
        <v>25</v>
      </c>
      <c r="H118" s="49">
        <v>40</v>
      </c>
      <c r="I118" s="49">
        <f t="shared" si="4"/>
        <v>20</v>
      </c>
      <c r="J118" s="49">
        <f t="shared" si="5"/>
        <v>19</v>
      </c>
      <c r="K118" s="12">
        <f t="shared" si="6"/>
        <v>15</v>
      </c>
      <c r="L118" s="5" t="s">
        <v>14</v>
      </c>
      <c r="M118" s="29">
        <v>15</v>
      </c>
      <c r="N118" s="29">
        <v>1</v>
      </c>
      <c r="O118" s="13">
        <v>0.05</v>
      </c>
      <c r="P118" s="14">
        <f>'Under Armor'!L27</f>
        <v>0</v>
      </c>
      <c r="Q118" s="49">
        <f t="shared" si="7"/>
        <v>0</v>
      </c>
    </row>
    <row r="119" spans="1:17">
      <c r="A119" s="14" t="s">
        <v>359</v>
      </c>
      <c r="B119" s="14">
        <v>888728574030</v>
      </c>
      <c r="C119" s="14">
        <v>1273274</v>
      </c>
      <c r="D119" s="14" t="s">
        <v>376</v>
      </c>
      <c r="E119" s="26" t="s">
        <v>373</v>
      </c>
      <c r="F119" s="27" t="s">
        <v>379</v>
      </c>
      <c r="G119" s="28">
        <v>25</v>
      </c>
      <c r="H119" s="49">
        <v>40</v>
      </c>
      <c r="I119" s="49">
        <f t="shared" si="4"/>
        <v>20</v>
      </c>
      <c r="J119" s="49">
        <f t="shared" si="5"/>
        <v>19</v>
      </c>
      <c r="K119" s="12">
        <f t="shared" si="6"/>
        <v>15</v>
      </c>
      <c r="L119" s="5" t="s">
        <v>14</v>
      </c>
      <c r="M119" s="29">
        <v>15</v>
      </c>
      <c r="N119" s="29">
        <v>1</v>
      </c>
      <c r="O119" s="13">
        <v>0.05</v>
      </c>
      <c r="P119" s="14">
        <f>'Under Armor'!D41</f>
        <v>0</v>
      </c>
      <c r="Q119" s="49">
        <f t="shared" si="7"/>
        <v>0</v>
      </c>
    </row>
    <row r="120" spans="1:17">
      <c r="A120" s="14" t="s">
        <v>360</v>
      </c>
      <c r="B120" s="14">
        <v>888728574016</v>
      </c>
      <c r="C120" s="14">
        <v>1273274</v>
      </c>
      <c r="D120" s="14" t="s">
        <v>376</v>
      </c>
      <c r="E120" s="26" t="s">
        <v>374</v>
      </c>
      <c r="F120" s="27" t="s">
        <v>379</v>
      </c>
      <c r="G120" s="28">
        <v>25</v>
      </c>
      <c r="H120" s="49">
        <v>40</v>
      </c>
      <c r="I120" s="49">
        <f t="shared" si="4"/>
        <v>20</v>
      </c>
      <c r="J120" s="49">
        <f t="shared" si="5"/>
        <v>19</v>
      </c>
      <c r="K120" s="12">
        <f t="shared" si="6"/>
        <v>15</v>
      </c>
      <c r="L120" s="5" t="s">
        <v>14</v>
      </c>
      <c r="M120" s="29">
        <v>15</v>
      </c>
      <c r="N120" s="29">
        <v>1</v>
      </c>
      <c r="O120" s="45">
        <v>0.05</v>
      </c>
      <c r="P120" s="14">
        <f>'Under Armor'!H41</f>
        <v>0</v>
      </c>
      <c r="Q120" s="49">
        <f t="shared" si="7"/>
        <v>0</v>
      </c>
    </row>
    <row r="121" spans="1:17" ht="15" thickBot="1">
      <c r="A121" s="38" t="s">
        <v>361</v>
      </c>
      <c r="B121" s="38">
        <v>888728574054</v>
      </c>
      <c r="C121" s="38">
        <v>1273274</v>
      </c>
      <c r="D121" s="38" t="s">
        <v>376</v>
      </c>
      <c r="E121" s="40" t="s">
        <v>375</v>
      </c>
      <c r="F121" s="41" t="s">
        <v>379</v>
      </c>
      <c r="G121" s="42">
        <v>25</v>
      </c>
      <c r="H121" s="50">
        <v>40</v>
      </c>
      <c r="I121" s="50">
        <f t="shared" si="4"/>
        <v>20</v>
      </c>
      <c r="J121" s="50">
        <f t="shared" si="5"/>
        <v>19</v>
      </c>
      <c r="K121" s="39">
        <f t="shared" si="6"/>
        <v>15</v>
      </c>
      <c r="L121" s="43" t="s">
        <v>14</v>
      </c>
      <c r="M121" s="44">
        <v>15</v>
      </c>
      <c r="N121" s="44">
        <v>1</v>
      </c>
      <c r="O121" s="46">
        <v>0.05</v>
      </c>
      <c r="P121" s="38">
        <f>'Under Armor'!L41</f>
        <v>0</v>
      </c>
      <c r="Q121" s="50">
        <f t="shared" si="7"/>
        <v>0</v>
      </c>
    </row>
    <row r="122" spans="1:17" ht="15.75" thickTop="1" thickBot="1"/>
    <row r="123" spans="1:17" ht="16.5" thickBot="1">
      <c r="A123" s="82" t="s">
        <v>387</v>
      </c>
      <c r="B123" s="83"/>
      <c r="C123" s="83"/>
      <c r="D123" s="83"/>
      <c r="E123" s="83"/>
      <c r="F123" s="83"/>
      <c r="G123" s="83"/>
      <c r="H123" s="83"/>
      <c r="I123" s="83"/>
      <c r="J123" s="83"/>
      <c r="K123" s="83"/>
      <c r="L123" s="83"/>
      <c r="M123" s="83"/>
      <c r="N123" s="83"/>
      <c r="O123" s="83"/>
      <c r="P123" s="84"/>
      <c r="Q123" s="51">
        <f>SUM(Q2:Q121)</f>
        <v>0</v>
      </c>
    </row>
    <row r="124" spans="1:17" ht="16.5" thickBot="1">
      <c r="A124" s="82" t="s">
        <v>381</v>
      </c>
      <c r="B124" s="83"/>
      <c r="C124" s="83"/>
      <c r="D124" s="83"/>
      <c r="E124" s="83"/>
      <c r="F124" s="83"/>
      <c r="G124" s="83"/>
      <c r="H124" s="83"/>
      <c r="I124" s="83"/>
      <c r="J124" s="83"/>
      <c r="K124" s="83"/>
      <c r="L124" s="83"/>
      <c r="M124" s="83"/>
      <c r="N124" s="83"/>
      <c r="O124" s="83"/>
      <c r="P124" s="84"/>
      <c r="Q124" s="47">
        <f>IF(Q123&gt;2500,5%,0%)</f>
        <v>0</v>
      </c>
    </row>
    <row r="125" spans="1:17" ht="16.5" thickBot="1">
      <c r="A125" s="82" t="s">
        <v>381</v>
      </c>
      <c r="B125" s="83"/>
      <c r="C125" s="83"/>
      <c r="D125" s="83"/>
      <c r="E125" s="83"/>
      <c r="F125" s="83"/>
      <c r="G125" s="83"/>
      <c r="H125" s="83"/>
      <c r="I125" s="83"/>
      <c r="J125" s="83"/>
      <c r="K125" s="83"/>
      <c r="L125" s="83"/>
      <c r="M125" s="83"/>
      <c r="N125" s="83"/>
      <c r="O125" s="83"/>
      <c r="P125" s="84"/>
      <c r="Q125" s="52">
        <f>Q124*Q123</f>
        <v>0</v>
      </c>
    </row>
    <row r="126" spans="1:17" ht="16.5" thickBot="1">
      <c r="A126" s="82" t="s">
        <v>382</v>
      </c>
      <c r="B126" s="83"/>
      <c r="C126" s="83"/>
      <c r="D126" s="83"/>
      <c r="E126" s="83"/>
      <c r="F126" s="83"/>
      <c r="G126" s="83"/>
      <c r="H126" s="83"/>
      <c r="I126" s="83"/>
      <c r="J126" s="83"/>
      <c r="K126" s="83"/>
      <c r="L126" s="83"/>
      <c r="M126" s="83"/>
      <c r="N126" s="83"/>
      <c r="O126" s="83"/>
      <c r="P126" s="84"/>
      <c r="Q126" s="53">
        <f>IF(Q123&lt;750,50,0)</f>
        <v>50</v>
      </c>
    </row>
    <row r="127" spans="1:17" ht="16.5" thickBot="1">
      <c r="A127" s="82" t="s">
        <v>383</v>
      </c>
      <c r="B127" s="83"/>
      <c r="C127" s="83"/>
      <c r="D127" s="83"/>
      <c r="E127" s="83"/>
      <c r="F127" s="83"/>
      <c r="G127" s="83"/>
      <c r="H127" s="83"/>
      <c r="I127" s="83"/>
      <c r="J127" s="83"/>
      <c r="K127" s="83"/>
      <c r="L127" s="83"/>
      <c r="M127" s="83"/>
      <c r="N127" s="83"/>
      <c r="O127" s="83"/>
      <c r="P127" s="84"/>
      <c r="Q127" s="55">
        <f>Q123-Q125+Q126</f>
        <v>50</v>
      </c>
    </row>
    <row r="128" spans="1:17" ht="16.5" thickBot="1">
      <c r="A128" s="82" t="s">
        <v>384</v>
      </c>
      <c r="B128" s="83"/>
      <c r="C128" s="83"/>
      <c r="D128" s="83"/>
      <c r="E128" s="83"/>
      <c r="F128" s="83"/>
      <c r="G128" s="83"/>
      <c r="H128" s="83"/>
      <c r="I128" s="83"/>
      <c r="J128" s="83"/>
      <c r="K128" s="83"/>
      <c r="L128" s="83"/>
      <c r="M128" s="83"/>
      <c r="N128" s="83"/>
      <c r="O128" s="83"/>
      <c r="P128" s="84"/>
      <c r="Q128" s="53">
        <f>Q127*0.2</f>
        <v>10</v>
      </c>
    </row>
    <row r="129" spans="1:17" ht="16.5" thickBot="1">
      <c r="A129" s="82" t="s">
        <v>385</v>
      </c>
      <c r="B129" s="83"/>
      <c r="C129" s="83"/>
      <c r="D129" s="83"/>
      <c r="E129" s="83"/>
      <c r="F129" s="83"/>
      <c r="G129" s="83"/>
      <c r="H129" s="83"/>
      <c r="I129" s="83"/>
      <c r="J129" s="83"/>
      <c r="K129" s="83"/>
      <c r="L129" s="83"/>
      <c r="M129" s="83"/>
      <c r="N129" s="83"/>
      <c r="O129" s="83"/>
      <c r="P129" s="84"/>
      <c r="Q129" s="55">
        <f>Q127+Q128</f>
        <v>60</v>
      </c>
    </row>
  </sheetData>
  <sheetProtection password="BE25" sheet="1" objects="1" scenarios="1"/>
  <autoFilter ref="A1:Q121" xr:uid="{EFB93FD4-F23E-4C1D-B966-2C54908611DE}"/>
  <mergeCells count="7">
    <mergeCell ref="A129:P129"/>
    <mergeCell ref="A123:P123"/>
    <mergeCell ref="A124:P124"/>
    <mergeCell ref="A126:P126"/>
    <mergeCell ref="A125:P125"/>
    <mergeCell ref="A127:P127"/>
    <mergeCell ref="A128:P128"/>
  </mergeCells>
  <conditionalFormatting sqref="P2:P121">
    <cfRule type="cellIs" dxfId="8" priority="12" operator="greaterThan">
      <formula>0</formula>
    </cfRule>
  </conditionalFormatting>
  <conditionalFormatting sqref="Q123">
    <cfRule type="cellIs" dxfId="7" priority="10" operator="lessThan">
      <formula>500</formula>
    </cfRule>
    <cfRule type="cellIs" dxfId="6" priority="11" operator="greaterThanOrEqual">
      <formula>500</formula>
    </cfRule>
    <cfRule type="cellIs" dxfId="5" priority="6" operator="between">
      <formula>500</formula>
      <formula>2000</formula>
    </cfRule>
  </conditionalFormatting>
  <conditionalFormatting sqref="Q126">
    <cfRule type="cellIs" dxfId="4" priority="9" operator="greaterThan">
      <formula>0</formula>
    </cfRule>
    <cfRule type="cellIs" dxfId="3" priority="1" operator="equal">
      <formula>0</formula>
    </cfRule>
  </conditionalFormatting>
  <conditionalFormatting sqref="Q124">
    <cfRule type="cellIs" dxfId="2" priority="8" operator="greaterThan">
      <formula>0</formula>
    </cfRule>
  </conditionalFormatting>
  <conditionalFormatting sqref="Q125">
    <cfRule type="cellIs" dxfId="1" priority="7" operator="greaterThan">
      <formula>"£0.00"</formula>
    </cfRule>
    <cfRule type="cellIs" dxfId="0" priority="5" operator="greaterThan">
      <formula>0</formula>
    </cfRule>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Blink</vt:lpstr>
      <vt:lpstr>Mate</vt:lpstr>
      <vt:lpstr>Street Lab</vt:lpstr>
      <vt:lpstr>Emoji</vt:lpstr>
      <vt:lpstr>Puma</vt:lpstr>
      <vt:lpstr>Under Armor</vt:lpstr>
      <vt:lpstr>Your Order</vt:lpstr>
      <vt:lpstr>Blink!Print_Area</vt:lpstr>
      <vt:lpstr>Emoji!Print_Area</vt:lpstr>
      <vt:lpstr>Mate!Print_Area</vt:lpstr>
      <vt:lpstr>Puma!Print_Area</vt:lpstr>
      <vt:lpstr>'Street Lab'!Print_Area</vt:lpstr>
      <vt:lpstr>'Under Armor'!Print_Area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Bull</dc:creator>
  <cp:lastModifiedBy>macuser</cp:lastModifiedBy>
  <dcterms:created xsi:type="dcterms:W3CDTF">2018-02-14T21:21:00Z</dcterms:created>
  <dcterms:modified xsi:type="dcterms:W3CDTF">2018-02-26T16:36:35Z</dcterms:modified>
</cp:coreProperties>
</file>